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jkttip-fsiknb01\DSIN\1 Bagian Asuransi\Publikasi Website Bulanan\2023\"/>
    </mc:Choice>
  </mc:AlternateContent>
  <xr:revisionPtr revIDLastSave="0" documentId="13_ncr:1_{FC918CA7-EFF2-4AEE-A599-3B7AC1EF4671}" xr6:coauthVersionLast="36" xr6:coauthVersionMax="47" xr10:uidLastSave="{00000000-0000-0000-0000-000000000000}"/>
  <bookViews>
    <workbookView xWindow="0" yWindow="0" windowWidth="15200" windowHeight="7670" tabRatio="907" firstSheet="9" activeTab="15"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J16" i="23" l="1"/>
  <c r="J18" i="23"/>
  <c r="J33" i="23" l="1"/>
  <c r="J32" i="23"/>
  <c r="J31" i="23"/>
  <c r="J30" i="23"/>
  <c r="J29" i="23"/>
  <c r="J28" i="23"/>
  <c r="J21" i="23"/>
  <c r="J20" i="23"/>
  <c r="J9" i="23"/>
  <c r="J8" i="23"/>
  <c r="J7" i="23"/>
  <c r="J6" i="23"/>
  <c r="J5" i="23"/>
  <c r="J4" i="23"/>
  <c r="J12" i="13"/>
  <c r="J11" i="13"/>
  <c r="J9" i="13"/>
  <c r="J8" i="13"/>
  <c r="J7" i="13"/>
  <c r="J5" i="13"/>
  <c r="J4" i="13"/>
  <c r="J3" i="13"/>
  <c r="K9" i="13"/>
  <c r="I12" i="13" l="1"/>
  <c r="I11" i="13"/>
  <c r="I9" i="13"/>
  <c r="I8" i="13"/>
  <c r="I7" i="13"/>
  <c r="I5" i="13"/>
  <c r="I4" i="13"/>
  <c r="I3" i="13"/>
  <c r="D11" i="13" l="1"/>
  <c r="O9" i="13"/>
  <c r="N9" i="13"/>
  <c r="M9" i="13"/>
  <c r="L9" i="13"/>
  <c r="H9" i="13"/>
  <c r="G9" i="13"/>
  <c r="F9" i="13"/>
  <c r="E9" i="13"/>
  <c r="D9" i="13"/>
  <c r="O7" i="13"/>
  <c r="N7" i="13"/>
  <c r="M7" i="13"/>
  <c r="L7" i="13"/>
  <c r="K7" i="13"/>
  <c r="H7" i="13"/>
  <c r="G7" i="13"/>
  <c r="F7" i="13"/>
  <c r="E7" i="13"/>
  <c r="D7" i="13"/>
  <c r="O5" i="13"/>
  <c r="N5" i="13"/>
  <c r="M5" i="13"/>
  <c r="L5" i="13"/>
  <c r="K5" i="13"/>
  <c r="H5" i="13"/>
  <c r="G5" i="13"/>
  <c r="F5" i="13"/>
  <c r="E5" i="13"/>
  <c r="D5" i="13"/>
  <c r="O4" i="13"/>
  <c r="N4" i="13"/>
  <c r="M4" i="13"/>
  <c r="L4" i="13"/>
  <c r="K4" i="13"/>
  <c r="H4" i="13"/>
  <c r="G4" i="13"/>
  <c r="F4" i="13"/>
  <c r="E4" i="13"/>
  <c r="D4" i="13"/>
  <c r="O3" i="13"/>
  <c r="N3" i="13"/>
  <c r="M3" i="13"/>
  <c r="L3" i="13"/>
  <c r="K3" i="13"/>
  <c r="H3" i="13"/>
  <c r="G3" i="13"/>
  <c r="F3" i="13"/>
  <c r="E3" i="13"/>
  <c r="D3" i="13"/>
  <c r="D8" i="13"/>
  <c r="E8" i="13"/>
  <c r="F8" i="13"/>
  <c r="G8" i="13"/>
  <c r="H8" i="13"/>
  <c r="K8" i="13"/>
  <c r="L8" i="13"/>
  <c r="M8" i="13"/>
  <c r="N8" i="13"/>
  <c r="O8" i="13"/>
  <c r="E11" i="13"/>
  <c r="F11" i="13"/>
  <c r="G11" i="13"/>
  <c r="H11" i="13"/>
  <c r="K11" i="13"/>
  <c r="L11" i="13"/>
  <c r="M11" i="13"/>
  <c r="N11" i="13"/>
  <c r="O11" i="13"/>
  <c r="D12" i="13"/>
  <c r="E12" i="13"/>
  <c r="F12" i="13"/>
  <c r="G12" i="13"/>
  <c r="H12" i="13"/>
  <c r="K12" i="13"/>
  <c r="L12" i="13"/>
  <c r="M12" i="13"/>
  <c r="N12" i="13"/>
  <c r="O12" i="13"/>
  <c r="D9" i="23" l="1"/>
  <c r="E9" i="23"/>
  <c r="F9" i="23"/>
  <c r="O33" i="23" l="1"/>
  <c r="N33" i="23"/>
  <c r="M33" i="23"/>
  <c r="L33" i="23"/>
  <c r="K33" i="23"/>
  <c r="O32" i="23"/>
  <c r="N32" i="23"/>
  <c r="M32" i="23"/>
  <c r="L32" i="23"/>
  <c r="K32" i="23"/>
  <c r="O31" i="23"/>
  <c r="N31" i="23"/>
  <c r="M31" i="23"/>
  <c r="L31" i="23"/>
  <c r="K31" i="23"/>
  <c r="O30" i="23"/>
  <c r="N30" i="23"/>
  <c r="M30" i="23"/>
  <c r="L30" i="23"/>
  <c r="K30" i="23"/>
  <c r="O29" i="23"/>
  <c r="N29" i="23"/>
  <c r="M29" i="23"/>
  <c r="L29" i="23"/>
  <c r="K29" i="23"/>
  <c r="O28" i="23"/>
  <c r="N28" i="23"/>
  <c r="M28" i="23"/>
  <c r="L28" i="23"/>
  <c r="K28" i="23"/>
  <c r="O21" i="23"/>
  <c r="N21" i="23"/>
  <c r="M21" i="23"/>
  <c r="L21" i="23"/>
  <c r="K21" i="23"/>
  <c r="O20" i="23"/>
  <c r="N20" i="23"/>
  <c r="M20" i="23"/>
  <c r="L20" i="23"/>
  <c r="K20" i="23"/>
  <c r="O19" i="23"/>
  <c r="N19" i="23"/>
  <c r="M19" i="23"/>
  <c r="L19" i="23"/>
  <c r="K19" i="23"/>
  <c r="J19" i="23"/>
  <c r="O18" i="23"/>
  <c r="N18" i="23"/>
  <c r="M18" i="23"/>
  <c r="L18" i="23"/>
  <c r="K18" i="23"/>
  <c r="O17" i="23"/>
  <c r="N17" i="23"/>
  <c r="M17" i="23"/>
  <c r="L17" i="23"/>
  <c r="K17" i="23"/>
  <c r="J17" i="23"/>
  <c r="O16" i="23"/>
  <c r="N16" i="23"/>
  <c r="M16" i="23"/>
  <c r="L16" i="23"/>
  <c r="K16" i="23"/>
  <c r="O9" i="23"/>
  <c r="N9" i="23"/>
  <c r="M9" i="23"/>
  <c r="L9" i="23"/>
  <c r="K9" i="23"/>
  <c r="O8" i="23"/>
  <c r="N8" i="23"/>
  <c r="M8" i="23"/>
  <c r="L8" i="23"/>
  <c r="K8" i="23"/>
  <c r="O7" i="23"/>
  <c r="N7" i="23"/>
  <c r="M7" i="23"/>
  <c r="L7" i="23"/>
  <c r="K7" i="23"/>
  <c r="O6" i="23"/>
  <c r="N6" i="23"/>
  <c r="M6" i="23"/>
  <c r="L6" i="23"/>
  <c r="K6" i="23"/>
  <c r="O5" i="23"/>
  <c r="N5" i="23"/>
  <c r="M5" i="23"/>
  <c r="L5" i="23"/>
  <c r="K5" i="23"/>
  <c r="O4" i="23"/>
  <c r="N4" i="23"/>
  <c r="M4" i="23"/>
  <c r="L4" i="23"/>
  <c r="K4" i="23"/>
  <c r="I21" i="23"/>
  <c r="I20" i="23"/>
  <c r="I19" i="23"/>
  <c r="I18" i="23"/>
  <c r="I17" i="23"/>
  <c r="I16" i="23"/>
  <c r="I9" i="23"/>
  <c r="H33"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<sst xmlns="http://schemas.openxmlformats.org/spreadsheetml/2006/main" count="1042" uniqueCount="450">
  <si>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</si>
  <si>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</si>
  <si>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</si>
  <si>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</si>
  <si>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</si>
  <si>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</si>
  <si>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</si>
  <si>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</si>
  <si>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</si>
  <si>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</si>
  <si>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</si>
  <si>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</si>
  <si>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</si>
  <si>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</si>
  <si>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</si>
  <si>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</si>
  <si>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</si>
  <si>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</si>
  <si>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</si>
  <si>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</si>
  <si>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</si>
  <si>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</si>
  <si>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</si>
  <si>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</si>
  <si>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</si>
  <si>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</si>
  <si>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</si>
  <si>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</si>
  <si>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</si>
  <si>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</si>
  <si>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</si>
  <si>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</si>
  <si>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</si>
  <si>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</si>
  <si>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</si>
  <si>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</si>
  <si>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</si>
  <si>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</si>
  <si>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</si>
  <si>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</si>
  <si>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</si>
  <si>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</si>
  <si>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</si>
  <si>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</si>
  <si>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</si>
  <si>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</si>
  <si>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</si>
  <si>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</si>
  <si>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</si>
  <si>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</si>
  <si>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</si>
  <si>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</si>
  <si>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</si>
  <si>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</si>
  <si>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</si>
  <si>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</si>
  <si>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</si>
  <si>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</si>
  <si>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</si>
  <si>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</si>
  <si>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</si>
  <si>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</si>
  <si>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</si>
  <si>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</si>
  <si>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</si>
  <si>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</si>
  <si>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</si>
  <si>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</si>
  <si>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</si>
  <si>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</si>
  <si>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</si>
  <si>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</si>
  <si>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</si>
  <si>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</si>
  <si>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</si>
  <si>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</si>
  <si>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</si>
  <si>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</si>
  <si>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</si>
  <si>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</si>
  <si>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</si>
  <si>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</si>
  <si>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</si>
  <si>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</si>
  <si>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</si>
  <si>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</si>
  <si>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</si>
  <si>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</si>
  <si>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</si>
  <si>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</si>
  <si>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</si>
  <si>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</si>
  <si>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</si>
  <si>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</si>
  <si>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</si>
  <si>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</si>
  <si>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</si>
  <si>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</si>
  <si>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</si>
  <si>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</si>
  <si>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</si>
  <si>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</si>
  <si>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</si>
  <si>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</si>
  <si>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</si>
  <si>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</si>
  <si>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</si>
  <si>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</si>
  <si>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</si>
  <si>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</si>
  <si>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</si>
  <si>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</si>
  <si>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</si>
  <si>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</si>
  <si>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</si>
  <si>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</si>
  <si>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</si>
  <si>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</si>
  <si>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</si>
  <si>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</si>
  <si>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</si>
  <si>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</si>
  <si>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</si>
  <si>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</si>
  <si>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</si>
  <si>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</si>
  <si>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</si>
  <si>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</si>
  <si>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</si>
  <si>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</si>
  <si>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</si>
  <si>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</si>
  <si>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</si>
  <si>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</si>
  <si>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</si>
  <si>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</si>
  <si>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</si>
  <si>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</si>
  <si>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</si>
  <si>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</si>
  <si>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</si>
  <si>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</si>
  <si>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</si>
  <si>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</si>
  <si>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</si>
  <si>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</si>
  <si>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</si>
  <si>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</si>
  <si>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</si>
  <si>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</si>
  <si>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</si>
  <si>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</si>
  <si>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</si>
  <si>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</si>
  <si>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</si>
  <si>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</si>
  <si>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</si>
  <si>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</si>
  <si>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</si>
  <si>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</si>
  <si>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</si>
  <si>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</si>
  <si>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</si>
  <si>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</si>
  <si>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</si>
  <si>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</si>
  <si>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</si>
  <si>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</si>
  <si>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</si>
  <si>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</si>
  <si>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</si>
  <si>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</si>
  <si>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</si>
  <si>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</si>
  <si>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</si>
  <si>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</si>
  <si>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</si>
  <si>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</si>
  <si>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</si>
  <si>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</si>
  <si>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</si>
  <si>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</si>
  <si>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</si>
  <si>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</si>
  <si>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</si>
  <si>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</si>
  <si>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</si>
  <si>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</si>
  <si>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</si>
  <si>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</si>
  <si>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</si>
  <si>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</si>
  <si>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</si>
  <si>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</si>
  <si>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</si>
  <si>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</si>
  <si>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</si>
  <si>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</si>
  <si>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</si>
  <si>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</si>
  <si>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</si>
  <si>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</si>
  <si>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</si>
  <si>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</si>
  <si>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</si>
  <si>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</si>
  <si>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</si>
  <si>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</si>
  <si>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</si>
  <si>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</si>
  <si>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</si>
  <si>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</si>
  <si>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</si>
  <si>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</si>
  <si>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</si>
  <si>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</si>
  <si>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</si>
  <si>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</si>
  <si>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</si>
  <si>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</si>
  <si>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</si>
  <si>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</si>
  <si>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</si>
  <si>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</si>
  <si>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</si>
  <si>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</si>
  <si>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</si>
  <si>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</si>
  <si>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</si>
  <si>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</si>
  <si>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</si>
  <si>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</si>
  <si>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</si>
  <si>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</si>
  <si>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</si>
  <si>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</si>
  <si>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</si>
  <si>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</si>
  <si>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</si>
  <si>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</si>
  <si>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</si>
  <si>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</si>
  <si>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</si>
  <si>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</si>
  <si>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</si>
  <si>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</si>
  <si>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</si>
  <si>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</si>
  <si>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</si>
  <si>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</si>
  <si>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</si>
  <si>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</si>
  <si>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</si>
  <si>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</si>
  <si>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</si>
  <si>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</si>
  <si>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</si>
  <si>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</si>
  <si>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</si>
  <si>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</si>
  <si>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</si>
  <si>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</si>
  <si>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</si>
  <si>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</si>
  <si>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</si>
  <si>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</si>
  <si>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</si>
  <si>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</si>
  <si>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</si>
  <si>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</si>
  <si>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</si>
  <si>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</si>
  <si>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</si>
  <si>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</si>
  <si>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</si>
  <si>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</si>
  <si>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</si>
  <si>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</si>
  <si>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</si>
  <si>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</si>
  <si>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</si>
  <si>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</si>
  <si>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</si>
  <si>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</si>
  <si>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</si>
  <si>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</si>
  <si>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</si>
  <si>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</si>
  <si>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</si>
  <si>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</si>
  <si>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</si>
  <si>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</si>
  <si>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</si>
  <si>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</si>
  <si>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</si>
  <si>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</si>
  <si>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</si>
  <si>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</si>
  <si>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</si>
  <si>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</si>
  <si>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</si>
  <si>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</si>
  <si>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</si>
  <si>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</si>
  <si>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</si>
  <si>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</si>
  <si>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</si>
  <si>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</si>
  <si>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</si>
  <si>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</si>
  <si>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</si>
  <si>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</si>
  <si>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</si>
  <si>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</si>
  <si>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</si>
  <si>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</si>
  <si>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</si>
  <si>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</si>
  <si>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</si>
  <si>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</si>
  <si>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</si>
  <si>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</si>
  <si>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</si>
  <si>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</si>
  <si>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</si>
  <si>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</si>
  <si>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</si>
  <si>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</si>
  <si>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</si>
  <si>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</si>
  <si>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</si>
  <si>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</si>
  <si>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</si>
  <si>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</si>
  <si>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</si>
  <si>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</si>
  <si>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</si>
  <si>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</si>
  <si>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</si>
  <si>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</si>
  <si>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</si>
  <si>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</si>
  <si>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</si>
  <si>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</si>
  <si>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</si>
  <si>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</si>
  <si>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</si>
  <si>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</si>
  <si>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</si>
  <si>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</si>
  <si>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</si>
  <si>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</si>
  <si>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</si>
  <si>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</si>
  <si>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</si>
  <si>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</si>
  <si>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</si>
  <si>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</si>
  <si>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</si>
  <si>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</si>
  <si>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</si>
  <si>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</si>
  <si>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</si>
  <si>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</si>
  <si>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</si>
  <si>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</si>
  <si>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</si>
  <si>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</si>
  <si>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</si>
  <si>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</si>
  <si>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</si>
  <si>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</si>
  <si>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</si>
  <si>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</si>
  <si>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</si>
  <si>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</si>
  <si>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</si>
  <si>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</si>
  <si>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</si>
  <si>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</si>
  <si>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</si>
  <si>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</si>
  <si>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</si>
  <si>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</si>
  <si>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</si>
  <si>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</si>
  <si>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</si>
  <si>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</si>
  <si>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</si>
  <si>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</si>
  <si>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</si>
  <si>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</si>
  <si>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</si>
  <si>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</si>
  <si>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</si>
  <si>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</si>
  <si>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</si>
  <si>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</si>
  <si>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</si>
  <si>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</si>
  <si>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</si>
  <si>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</si>
  <si>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</si>
  <si>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</si>
  <si>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</si>
  <si>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</si>
  <si>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</si>
  <si>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</si>
  <si>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</si>
  <si>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</si>
  <si>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</si>
  <si>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</si>
  <si>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</si>
  <si>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</si>
  <si>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</si>
  <si>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</si>
  <si>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</si>
  <si>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</si>
  <si>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</si>
  <si>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</si>
  <si>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</si>
  <si>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</si>
  <si>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</si>
  <si>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</si>
  <si>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</si>
  <si>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</si>
  <si>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</si>
  <si>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</si>
  <si>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</si>
  <si>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</si>
  <si>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</si>
  <si>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</si>
  <si>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</si>
  <si>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</si>
  <si>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</si>
  <si>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</si>
  <si>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</si>
  <si>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</si>
  <si>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</si>
  <si>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</si>
  <si>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</si>
  <si>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</si>
  <si>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</si>
  <si>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</si>
  <si>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</si>
  <si>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</si>
  <si>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</si>
  <si>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</si>
  <si>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</si>
  <si>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Agustus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</si>
</sst>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Red]\-&quot;Rp&quot;#,##0"/>
    <numFmt numFmtId="165" formatCode="&quot;Rp&quot;#,##0.00;\-&quot;Rp&quot;#,##0.00"/>
    <numFmt numFmtId="166" formatCode="&quot;Rp&quot;#,##0.00;[Red]\-&quot;Rp&quot;#,##0.00"/>
    <numFmt numFmtId="167" formatCode="_-&quot;Rp&quot;* #,##0_-;\-&quot;Rp&quot;* #,##0_-;_-&quot;Rp&quot;* &quot;-&quot;_-;_-@_-"/>
    <numFmt numFmtId="168" formatCode="_-* #,##0_-;\-* #,##0_-;_-* &quot;-&quot;_-;_-@_-"/>
    <numFmt numFmtId="169" formatCode="_-&quot;Rp&quot;* #,##0.00_-;\-&quot;Rp&quot;* #,##0.00_-;_-&quot;Rp&quot;* &quot;-&quot;??_-;_-@_-"/>
    <numFmt numFmtId="170" formatCode="_-* #,##0.00_-;\-* #,##0.00_-;_-* &quot;-&quot;??_-;_-@_-"/>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Rp&quot;#,##0_);[Red]\(&quot;Rp&quot;#,##0\)"/>
    <numFmt numFmtId="177" formatCode="&quot;Rp&quot;#,##0.00_);\(&quot;Rp&quot;#,##0.00\)"/>
    <numFmt numFmtId="178" formatCode="&quot;Rp&quot;#,##0.00_);[Red]\(&quot;Rp&quot;#,##0.00\)"/>
    <numFmt numFmtId="179" formatCode="_(&quot;Rp&quot;* #,##0_);_(&quot;Rp&quot;* \(#,##0\);_(&quot;Rp&quot;* &quot;-&quot;_);_(@_)"/>
    <numFmt numFmtId="180" formatCode="_(&quot;Rp&quot;* #,##0.00_);_(&quot;Rp&quot;* \(#,##0.00\);_(&quot;Rp&quot;* &quot;-&quot;??_);_(@_)"/>
    <numFmt numFmtId="181" formatCode="_-&quot;$&quot;* #,##0.00_-;\-&quot;$&quot;* #,##0.00_-;_-&quot;$&quot;* &quot;-&quot;??_-;_-@_-"/>
    <numFmt numFmtId="182" formatCode="mmm\ yyyy"/>
    <numFmt numFmtId="183" formatCode="0.00\ ;\(0.00\)"/>
    <numFmt numFmtId="184" formatCode="#,##0;[Red]\(#,##0\)"/>
    <numFmt numFmtId="185" formatCode="###\ ###\ ####"/>
    <numFmt numFmtId="186" formatCode="_([$€-2]* #,##0.00_);_([$€-2]* \(#,##0.00\);_([$€-2]* &quot;-&quot;??_)"/>
    <numFmt numFmtId="187" formatCode="0.00_)"/>
    <numFmt numFmtId="188" formatCode="#,##0.00;\(#,##0\)"/>
    <numFmt numFmtId="189" formatCode="##,###,##0.00"/>
    <numFmt numFmtId="190" formatCode="_-&quot;\&quot;* #,##0_-;\-&quot;\&quot;* #,##0_-;_-&quot;\&quot;* &quot;-&quot;_-;_-@_-"/>
    <numFmt numFmtId="191" formatCode="[$-10409]dd\ mmm\ yyyy"/>
    <numFmt numFmtId="192" formatCode="[$-421]mmm\ yyyy;@"/>
    <numFmt numFmtId="193" formatCode="0.0%"/>
    <numFmt numFmtId="194" formatCode="_(* #,##0.0_);_(* \(#,##0.0\);_(* &quot;-&quot;??_);_(@_)"/>
    <numFmt numFmtId="195" formatCode="_(* #,##0_);_(* \(#,##0\);_(* &quot;-&quot;??_);_(@_)"/>
    <numFmt numFmtId="196" formatCode="_(* #,##0.000_);_(* \(#,##0.000\);_(* &quot;-&quot;??_);_(@_)"/>
    <numFmt numFmtId="197" formatCode="#,##0.00\ &quot;F&quot;;[Red]\-#,##0.00\ &quot;F&quot;"/>
    <numFmt numFmtId="198" formatCode="0;[Red]0"/>
    <numFmt numFmtId="199" formatCode="0.00_);[Red]\(0.00\)"/>
    <numFmt numFmtId="200" formatCode="0.00_);\(0.00\)"/>
    <numFmt numFmtId="201" formatCode="0.00;[Red]0.00"/>
    <numFmt numFmtId="202" formatCode="0.0_);\(0.0\)"/>
    <numFmt numFmtId="203" formatCode="_(* #,##0,_);[Red]_(* \(#,##0,\);_(* &quot;&quot;&quot;&quot;&quot;&quot;&quot;&quot;\ \-\ &quot;&quot;&quot;&quot;&quot;&quot;&quot;&quot;_);_(@_)"/>
    <numFmt numFmtId="204" formatCode="#,##0.0000000"/>
    <numFmt numFmtId="205" formatCode="0.0%\ ;[Red]\(0.0%\)\ ;&quot;-  &quot;"/>
    <numFmt numFmtId="206" formatCode="0.0000000"/>
    <numFmt numFmtId="207" formatCode="_(&quot;$&quot;* #,##0_);_(&quot;$&quot;* \(#,##0\);_(&quot;$&quot;* &quot;-&quot;??_);_(@_)"/>
    <numFmt numFmtId="208" formatCode="&quot;$&quot;\ #,##0_);\(&quot;$&quot;#,##0\)"/>
    <numFmt numFmtId="209" formatCode="#,##0.000_);[Red]\(#,##0.000\)"/>
    <numFmt numFmtId="210" formatCode="&quot;          &quot;@"/>
    <numFmt numFmtId="211" formatCode="0%_);[Red]\(0%\)"/>
    <numFmt numFmtId="212" formatCode="0%;\(0%\)"/>
    <numFmt numFmtId="213" formatCode="mm/dd/yy"/>
    <numFmt numFmtId="214" formatCode="0_);\(0\)"/>
    <numFmt numFmtId="215" formatCode="0.0_);[Red]\(0.0\)"/>
    <numFmt numFmtId="216" formatCode="m\-yy"/>
    <numFmt numFmtId="217" formatCode="#,##0.00_);\(#,##0.00\);&quot;- &quot;"/>
    <numFmt numFmtId="218" formatCode="_-&quot;$&quot;* #,##0_-;\-&quot;$&quot;* #,##0_-;_-&quot;$&quot;* &quot;-&quot;_-;_-@_-"/>
    <numFmt numFmtId="219" formatCode="_(&quot;$&quot;* #,##0.00_);_(&quot;$&quot;* \(#,##0.00\);_(&quot;$&quot;* &quot;-&quot;_);_(@_)"/>
    <numFmt numFmtId="220" formatCode="#,##0&quot;F&quot;_);[Red]\(#,##0&quot;F&quot;\)"/>
    <numFmt numFmtId="221" formatCode="&quot;Rp&quot;\ #,##0_);\(&quot;Rp&quot;#,##0\)"/>
    <numFmt numFmtId="222" formatCode="_(&quot;Rp&quot;* #,##0_);_(&quot;Rp&quot;* \(#,##0\);_(&quot;Rp&quot;* &quot;-&quot;??_);_(@_)"/>
    <numFmt numFmtId="223" formatCode="#,##0.0000"/>
    <numFmt numFmtId="224" formatCode="&quot;Rp&quot;* #,##0\ ;&quot;Rp&quot;* \(#,##0\)"/>
    <numFmt numFmtId="225" formatCode="_(&quot;Rp&quot;* #,##0.000000_);_(&quot;Rp&quot;* \(#,##0.000000\);_(&quot;Rp&quot;* &quot;-&quot;??_);_(@_)"/>
    <numFmt numFmtId="226" formatCode="&quot;Rp&quot;#,##0.0_);\(&quot;Rp&quot;#,##0.0\)"/>
    <numFmt numFmtId="227" formatCode="&quot;Rp&quot;* #,##0.0\ ;&quot;Rp&quot;* \(#,##0.0\)"/>
    <numFmt numFmtId="228" formatCode="&quot;Rp&quot;* #,##0.00\ ;&quot;Rp&quot;* \(#,##0.00\)"/>
    <numFmt numFmtId="229" formatCode="mmmddyyyy"/>
    <numFmt numFmtId="230" formatCode="#,##0\ "/>
    <numFmt numFmtId="231" formatCode="#,##0\ ;\(#,##0\);\-\ "/>
    <numFmt numFmtId="232" formatCode="#,##0.00;\(#,##0.00\)"/>
    <numFmt numFmtId="233" formatCode="#,##0;\(#,##0\)"/>
    <numFmt numFmtId="234" formatCode="#,##0.0_);\(#,##0.0\)"/>
    <numFmt numFmtId="235" formatCode="\£#,##0.00;[Red]&quot;-£&quot;#,##0.00"/>
    <numFmt numFmtId="236" formatCode="\$#,##0;[Red]&quot;-$&quot;#,##0"/>
    <numFmt numFmtId="237" formatCode="_-\£* #,##0_-;&quot;-£&quot;* #,##0_-;_-\£* \-_-;_-@_-"/>
    <numFmt numFmtId="238" formatCode="_-\$* #,##0.00_-;&quot;-$&quot;* #,##0.00_-;_-\$* \-??_-;_-@_-"/>
    <numFmt numFmtId="239" formatCode="#,##0.00\ _$;\-#,##0.00\ _$"/>
    <numFmt numFmtId="240" formatCode="_-\£* #,##0.00_-;&quot;-£&quot;* #,##0.00_-;_-\£* \-??_-;_-@_-"/>
    <numFmt numFmtId="241" formatCode="#,##0.0;\(#,##0.0\)"/>
    <numFmt numFmtId="242" formatCode="General_)"/>
    <numFmt numFmtId="243" formatCode="\$#,##0.00;&quot;-$&quot;#,##0.00"/>
    <numFmt numFmtId="244" formatCode="\£#,##0.00;&quot;-£&quot;#,##0.00"/>
    <numFmt numFmtId="245" formatCode="\$#,##0.00;[Red]&quot;-$&quot;#,##0.00"/>
    <numFmt numFmtId="246" formatCode="###0;\(#,##0.0\)"/>
    <numFmt numFmtId="247" formatCode="_-\$* #,##0_-;&quot;-$&quot;* #,##0_-;_-\$* \-_-;_-@_-"/>
    <numFmt numFmtId="248" formatCode="_-* #,##0_-;\-* #,##0_-;_-* \-_-;_-@_-"/>
    <numFmt numFmtId="249" formatCode="&quot;\&quot;#,##0;[Red]&quot;\&quot;\-#,##0"/>
    <numFmt numFmtId="250" formatCode="0_)"/>
    <numFmt numFmtId="251" formatCode="_(\£* #,##0_);_(\£* \(#,##0\);_(\£* &quot;-&quot;_);_(@_)"/>
    <numFmt numFmtId="252" formatCode="_(\£* #,##0.0_);_(\£* \(#,##0.0\);_(\£* &quot;-&quot;_);_(@_)"/>
    <numFmt numFmtId="253" formatCode="_(\£* #,##0.00_);_(\£* \(#,##0.00\);_(\£* &quot;-&quot;_);_(@_)"/>
    <numFmt numFmtId="254" formatCode="_(* #,##0\p_);_(* \(#,##0\p\);_(* &quot;-&quot;\ \p_);_(@_)"/>
    <numFmt numFmtId="255" formatCode="_(* #,##0.00\p_);_(* \(#,##0.00\p\);_(* &quot;-&quot;\ \p_);_(@_)"/>
    <numFmt numFmtId="256" formatCode="\£#,##0.00"/>
    <numFmt numFmtId="257" formatCode="\¥* #,##0\ ;\¥* \(#,##0\)"/>
    <numFmt numFmtId="258" formatCode="#."/>
    <numFmt numFmtId="259" formatCode="_(* #.##0.0_);_(* \(#.##0.0\);_(* &quot;-&quot;??_);_(@_)"/>
    <numFmt numFmtId="260" formatCode="#,##0.00\ ;\-#,##0.00\ ;&quot; -&quot;#\ ;@\ "/>
    <numFmt numFmtId="261" formatCode="_ * #,##0.00_ ;_ * \-#,##0.00_ ;_ * &quot;-&quot;??_ ;_ @_ "/>
    <numFmt numFmtId="262" formatCode="_ * #,##0_ ;_ * \-#,##0_ ;_ * &quot;-&quot;_ ;_ @_ "/>
    <numFmt numFmtId="263" formatCode="&quot;\&quot;#,##0.00;[Red]&quot;\&quot;\-#,##0.00"/>
    <numFmt numFmtId="264" formatCode="0.0\ \x;\ \(0.0\ \x\)"/>
    <numFmt numFmtId="265" formatCode="#,##0;\(#,##0\);\-"/>
    <numFmt numFmtId="266" formatCode="mmm"/>
    <numFmt numFmtId="267" formatCode="0.0"/>
    <numFmt numFmtId="268" formatCode="_(* #,##0_);[Red]_(* \(#,##0\);_(* &quot;&quot;&quot;&quot;&quot;&quot;&quot;&quot;\ \-\ &quot;&quot;&quot;&quot;&quot;&quot;&quot;&quot;_);_(@_)"/>
    <numFmt numFmtId="269" formatCode="0%;\(0%\);;"/>
    <numFmt numFmtId="270" formatCode="0%;\(0%\);&quot;-&quot;"/>
    <numFmt numFmtId="271" formatCode="0.000%"/>
    <numFmt numFmtId="272" formatCode="#,##0_);[Red]\(#,##0\);&quot;-&quot;"/>
    <numFmt numFmtId="273" formatCode="&quot;CHF&quot;\ #,##0.00;&quot;CHF&quot;\ \-#,##0.00"/>
    <numFmt numFmtId="274" formatCode="#,##0_);\(#,##0\);\-\-"/>
    <numFmt numFmtId="275" formatCode="#,##0.0_);[Red]\(#,##0.0\)"/>
    <numFmt numFmtId="276" formatCode="_._.* \(#,##0\)_%;_._.* #,##0_)_%;_._.* 0_)_%;_._.@_)_%"/>
    <numFmt numFmtId="277" formatCode="\$#,##0.00;[Red]\-\$#,##0.00"/>
    <numFmt numFmtId="278" formatCode="#,##0\ &quot;FB&quot;;\-#,##0\ &quot;FB&quot;"/>
    <numFmt numFmtId="279" formatCode="&quot;Rp&quot;#,##0\ ;\(&quot;Rp&quot;#,##0\)"/>
    <numFmt numFmtId="280" formatCode="\$#,##0.00;\(\$#,##0.00\)"/>
    <numFmt numFmtId="281" formatCode="\$\ #,##0;\-\$\ #,##0"/>
    <numFmt numFmtId="282" formatCode="_-&quot;IR£&quot;* #,##0.00_-;\-&quot;IR£&quot;* #,##0.00_-;_-&quot;IR£&quot;* &quot;-&quot;??_-;_-@_-"/>
    <numFmt numFmtId="283" formatCode="\$#,##0;\(\$#,##0\)"/>
    <numFmt numFmtId="284" formatCode="_-* #,##0\ _z_l_-;\-* #,##0\ _z_l_-;_-* &quot;-&quot;\ _z_l_-;_-@_-"/>
    <numFmt numFmtId="285" formatCode="_-* #,##0.00\ _z_l_-;\-* #,##0.00\ _z_l_-;_-* &quot;-&quot;??\ _z_l_-;_-@_-"/>
    <numFmt numFmtId="286" formatCode="_([$€]* #,##0.00_);_([$€]* \(#,##0.00\);_([$€]* &quot;-&quot;??_);_(@_)"/>
    <numFmt numFmtId="287" formatCode="_(* #,##0.0,_);_(* \(#,##0.0,\);_(* &quot;-&quot;_);_(@_)"/>
    <numFmt numFmtId="288" formatCode="&quot;IR£&quot;#,##0.00;[Red]\-&quot;IR£&quot;#,##0.00"/>
    <numFmt numFmtId="289" formatCode="_-* #,##0.000_-;\-* #,##0.000_-;_-* &quot;-&quot;??_-;_-@_-"/>
    <numFmt numFmtId="290" formatCode="\$#,##0.0_);&quot;($&quot;#,##0.0\)"/>
    <numFmt numFmtId="291" formatCode="\€#,##0.0_);&quot;(€&quot;#,##0.0\)"/>
    <numFmt numFmtId="292" formatCode="\£#,##0.0_);&quot;(£&quot;#,##0.0\)"/>
    <numFmt numFmtId="293" formatCode="\¥#,##0.0_);&quot;(¥&quot;#,##0.0\)"/>
    <numFmt numFmtId="294" formatCode="#,##0\ &quot;Pts&quot;;[Red]\-#,##0\ &quot;Pts&quot;"/>
    <numFmt numFmtId="295" formatCode="#,##0\ &quot;F&quot;;[Red]\-#,##0\ &quot;F&quot;"/>
    <numFmt numFmtId="296" formatCode="0.0\x"/>
    <numFmt numFmtId="297" formatCode="0.00000000"/>
    <numFmt numFmtId="298" formatCode="0.0000%"/>
    <numFmt numFmtId="299" formatCode="&quot;IR£&quot;#,##0.00;\-&quot;IR£&quot;#,##0.00"/>
    <numFmt numFmtId="300" formatCode="mmmm\-yy"/>
    <numFmt numFmtId="301" formatCode="#,##0.0\ ;\(#,##0.0\)"/>
    <numFmt numFmtId="302" formatCode="&quot;IR£&quot;#,##0;\-&quot;IR£&quot;#,##0"/>
    <numFmt numFmtId="303" formatCode="0%_);\(0%\)"/>
    <numFmt numFmtId="304" formatCode="0.000000000"/>
    <numFmt numFmtId="305" formatCode="_-&quot;IR£&quot;* #,##0_-;\-&quot;IR£&quot;* #,##0_-;_-&quot;IR£&quot;* &quot;-&quot;_-;_-@_-"/>
    <numFmt numFmtId="306" formatCode="0.0000000000"/>
    <numFmt numFmtId="307" formatCode="#,##0.0%;\-#,##0.0%;\-\%"/>
    <numFmt numFmtId="308" formatCode="#,##0.0;\-#,##0.0;\-\ "/>
    <numFmt numFmtId="309" formatCode="#,##0.00;\-#,##0.00;\-\ "/>
    <numFmt numFmtId="310" formatCode="#,##0.0\x;\-#,##0.0\x;\-\ "/>
    <numFmt numFmtId="311" formatCode="&quot;Rp&quot;* #,##0.00_);[Red]&quot;(Rp&quot;* #,##0.00\)"/>
    <numFmt numFmtId="312" formatCode="&quot;Rp&quot;* #,##0_);[Red]&quot;(Rp&quot;* #,##0\)"/>
    <numFmt numFmtId="313" formatCode=";;;"/>
    <numFmt numFmtId="314" formatCode=";;"/>
    <numFmt numFmtId="315" formatCode="_(&quot;Rp&quot;* #,##0.00000000_);_(&quot;Rp&quot;* \(#,##0.00000000\);_(&quot;Rp&quot;* &quot;-&quot;??_);_(@_)"/>
    <numFmt numFmtId="316" formatCode="00&quot; &quot;00&quot; &quot;00&quot; &quot;00"/>
    <numFmt numFmtId="317" formatCode="*-"/>
    <numFmt numFmtId="318" formatCode="*\&quot;-&quot;"/>
    <numFmt numFmtId="319" formatCode="mmm\ dd\,\ yy"/>
    <numFmt numFmtId="320" formatCode="#,##0.00\ ;\(#,##0.00\)"/>
    <numFmt numFmtId="321" formatCode="yyyy&quot;A&quot;"/>
    <numFmt numFmtId="322" formatCode="yyyy&quot;E&quot;"/>
    <numFmt numFmtId="323" formatCode="_(#,##0.0_);_(\(#,##0.0\);\-??_);_(@_)_)"/>
    <numFmt numFmtId="324" formatCode="&quot;$&quot;* #,##0\ ;&quot;$&quot;* \(#,##0\)"/>
    <numFmt numFmtId="325" formatCode="_(&quot;$&quot;* #,##0.000000_);_(&quot;$&quot;* \(#,##0.000000\);_(&quot;$&quot;* &quot;-&quot;??_);_(@_)"/>
    <numFmt numFmtId="326" formatCode="&quot;$&quot;* #,##0.0\ ;&quot;$&quot;* \(#,##0.0\)"/>
    <numFmt numFmtId="327" formatCode="&quot;$&quot;* #,##0.00\ ;&quot;$&quot;* \(#,##0.00\)"/>
    <numFmt numFmtId="328" formatCode="&quot;$&quot;#,##0;[Red]\-&quot;$&quot;#,##0"/>
    <numFmt numFmtId="329" formatCode="&quot;$&quot;#,##0.00;\-&quot;$&quot;#,##0.00"/>
    <numFmt numFmtId="330" formatCode="&quot;$&quot;#,##0.00;[Red]\-&quot;$&quot;#,##0.00"/>
    <numFmt numFmtId="331" formatCode="&quot;$&quot;#,##0\ ;\(&quot;$&quot;#,##0\)"/>
    <numFmt numFmtId="332" formatCode="_(&quot;$&quot;* #,##0.00000000_);_(&quot;$&quot;* \(#,##0.00000000\);_(&quot;$&quot;* &quot;-&quot;??_);_(@_)"/>
    <numFmt numFmtId="333" formatCode="#,##0.0"/>
    <numFmt numFmtId="334" formatCode="&quot;Rp.&quot;\ #,##0.00_);[Red]\(&quot;Rp.&quot;\ #,##0.00\)"/>
    <numFmt numFmtId="335" formatCode="&quot;$&quot;_#\,##0_);[Red]\(&quot;$&quot;#,##0\)"/>
    <numFmt numFmtId="336" formatCode="&quot;$&quot;\-#,##0_);[Red]\(&quot;$&quot;#,##0\)"/>
    <numFmt numFmtId="337" formatCode="&quot;$&quot;__#,##0_);[Red]\(&quot;$&quot;__#,##0\)"/>
    <numFmt numFmtId="338" formatCode="&quot;$&quot;___#\,##0_);[Red]\(&quot;$&quot;___#\,##0\)"/>
    <numFmt numFmtId="339" formatCode="&quot;$&quot;___###0_);[Red]\(&quot;$&quot;___###0\)"/>
    <numFmt numFmtId="340" formatCode="&quot;$&quot;\ \ \ \ #,##0_);\(&quot;$&quot;#,##0\)"/>
    <numFmt numFmtId="341" formatCode="&quot;$&quot;#,##0_);&quot;$&quot;\ \(#,##0\)"/>
    <numFmt numFmtId="342" formatCode="#,##0&quot;£&quot;_);[Red]\(#,##0&quot;£&quot;\)"/>
    <numFmt numFmtId="343" formatCode="_ * #,##0.00_)&quot;£&quot;_ ;_ * \(#,##0.00\)&quot;£&quot;_ ;_ * &quot;-&quot;??_)&quot;£&quot;_ ;_ @_ "/>
    <numFmt numFmtId="344" formatCode="_ * #,##0.00_)_£_ ;_ * \(#,##0.00\)_£_ ;_ * &quot;-&quot;??_)_£_ ;_ @_ "/>
    <numFmt numFmtId="345" formatCode="&quot;£ &quot;#,##0.00;\-&quot;£ &quot;#,##0.00"/>
    <numFmt numFmtId="346" formatCode="_(* #,##0.0_);_(* \(#,##0.0\);_(* &quot;-&quot;?_);_(@_)"/>
    <numFmt numFmtId="347"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41"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2"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43"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41" fontId="5" fillId="0" borderId="0" applyFont="0" applyFill="0" applyBorder="0" applyAlignment="0" applyProtection="0"/>
    <xf numFmtId="41" fontId="43" fillId="0" borderId="0" applyFont="0" applyFill="0" applyBorder="0" applyAlignment="0" applyProtection="0"/>
    <xf numFmtId="41" fontId="18" fillId="0" borderId="17" applyFont="0" applyFill="0" applyAlignment="0">
      <protection locked="0"/>
    </xf>
    <xf numFmtId="183" fontId="18" fillId="0" borderId="18" applyFill="0" applyAlignment="0">
      <protection locked="0"/>
    </xf>
    <xf numFmtId="41" fontId="18" fillId="0" borderId="0" applyFont="0" applyFill="0" applyBorder="0" applyAlignment="0" applyProtection="0"/>
    <xf numFmtId="41" fontId="17"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39" fontId="18" fillId="0" borderId="17" applyFont="0" applyFill="0" applyAlignment="0">
      <protection locked="0"/>
    </xf>
    <xf numFmtId="41" fontId="18" fillId="0" borderId="0" applyFont="0" applyFill="0" applyBorder="0" applyAlignment="0" applyProtection="0"/>
    <xf numFmtId="41" fontId="38" fillId="0" borderId="0" applyFont="0" applyFill="0" applyBorder="0" applyAlignment="0" applyProtection="0"/>
    <xf numFmtId="41" fontId="18" fillId="0" borderId="0" applyFont="0" applyFill="0" applyBorder="0" applyAlignment="0" applyProtection="0"/>
    <xf numFmtId="41" fontId="5" fillId="0" borderId="0" applyFont="0" applyFill="0" applyBorder="0" applyAlignment="0" applyProtection="0"/>
    <xf numFmtId="41" fontId="44" fillId="0" borderId="0" applyFont="0" applyFill="0" applyBorder="0" applyAlignment="0" applyProtection="0"/>
    <xf numFmtId="41" fontId="18" fillId="0" borderId="17" applyFont="0" applyFill="0" applyAlignment="0">
      <protection locked="0"/>
    </xf>
    <xf numFmtId="41" fontId="18"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3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8"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46" fillId="0" borderId="0"/>
    <xf numFmtId="0" fontId="46" fillId="0" borderId="0"/>
    <xf numFmtId="42" fontId="43"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7"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43"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168" fontId="18" fillId="0" borderId="0" applyFont="0" applyFill="0" applyBorder="0" applyAlignment="0" applyProtection="0"/>
    <xf numFmtId="188" fontId="18" fillId="0" borderId="0" applyFont="0" applyFill="0" applyBorder="0" applyAlignment="0" applyProtection="0"/>
    <xf numFmtId="189" fontId="18" fillId="0" borderId="0" applyFont="0" applyFill="0" applyBorder="0" applyAlignment="0" applyProtection="0"/>
    <xf numFmtId="168" fontId="18" fillId="0" borderId="0" applyFont="0" applyFill="0" applyBorder="0" applyAlignment="0" applyProtection="0"/>
    <xf numFmtId="190" fontId="55" fillId="0" borderId="0" applyFont="0" applyFill="0" applyBorder="0" applyAlignment="0" applyProtection="0"/>
    <xf numFmtId="0" fontId="56" fillId="0" borderId="0"/>
    <xf numFmtId="41" fontId="44"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1" fontId="17" fillId="0" borderId="0"/>
    <xf numFmtId="192" fontId="17" fillId="4" borderId="0" applyNumberFormat="0" applyBorder="0" applyAlignment="0" applyProtection="0"/>
    <xf numFmtId="192" fontId="35" fillId="3" borderId="0" applyNumberFormat="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8" fillId="0" borderId="0"/>
    <xf numFmtId="192" fontId="18" fillId="0" borderId="0"/>
    <xf numFmtId="192" fontId="17" fillId="0" borderId="0"/>
    <xf numFmtId="192" fontId="17" fillId="0" borderId="0"/>
    <xf numFmtId="192" fontId="17" fillId="0" borderId="0"/>
    <xf numFmtId="192"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41"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43" fontId="17" fillId="0" borderId="0" applyFont="0" applyFill="0" applyBorder="0" applyAlignment="0" applyProtection="0"/>
    <xf numFmtId="0" fontId="17" fillId="0" borderId="0"/>
    <xf numFmtId="0" fontId="13" fillId="0" borderId="0"/>
    <xf numFmtId="0" fontId="13"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0" fontId="17" fillId="0" borderId="0"/>
    <xf numFmtId="0" fontId="3"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43" fontId="2" fillId="0" borderId="0" applyFont="0" applyFill="0" applyBorder="0" applyAlignment="0" applyProtection="0"/>
    <xf numFmtId="0" fontId="2" fillId="0" borderId="0"/>
    <xf numFmtId="0" fontId="2" fillId="0" borderId="0"/>
    <xf numFmtId="0" fontId="16" fillId="0" borderId="0" applyFill="0" applyBorder="0">
      <alignment vertical="center"/>
    </xf>
    <xf numFmtId="41" fontId="16" fillId="0" borderId="17" applyFont="0" applyFill="0" applyAlignment="0">
      <protection locked="0"/>
    </xf>
    <xf numFmtId="183" fontId="16" fillId="0" borderId="18" applyFill="0" applyAlignment="0">
      <protection locked="0"/>
    </xf>
    <xf numFmtId="41" fontId="16" fillId="0" borderId="0" applyFont="0" applyFill="0" applyBorder="0" applyAlignment="0" applyProtection="0"/>
    <xf numFmtId="41" fontId="2"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39" fontId="16" fillId="0" borderId="17" applyFont="0" applyFill="0" applyAlignment="0">
      <protection locked="0"/>
    </xf>
    <xf numFmtId="41" fontId="16" fillId="0" borderId="0" applyFont="0" applyFill="0" applyBorder="0" applyAlignment="0" applyProtection="0"/>
    <xf numFmtId="41" fontId="16" fillId="0" borderId="0" applyFont="0" applyFill="0" applyBorder="0" applyAlignment="0" applyProtection="0"/>
    <xf numFmtId="41" fontId="16" fillId="0" borderId="17" applyFont="0" applyFill="0" applyAlignment="0">
      <protection locked="0"/>
    </xf>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16" fillId="0" borderId="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1" fontId="16" fillId="0" borderId="0" applyFont="0" applyFill="0" applyBorder="0" applyAlignment="0" applyProtection="0"/>
    <xf numFmtId="41" fontId="16"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1" fontId="2" fillId="0" borderId="0"/>
    <xf numFmtId="192" fontId="2" fillId="4" borderId="0" applyNumberFormat="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 fillId="0" borderId="0"/>
    <xf numFmtId="192" fontId="2" fillId="0" borderId="0"/>
    <xf numFmtId="192" fontId="2" fillId="0" borderId="0"/>
    <xf numFmtId="192"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13"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41" fontId="5" fillId="0" borderId="0" applyFont="0" applyFill="0" applyBorder="0" applyAlignment="0" applyProtection="0"/>
    <xf numFmtId="43"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7" fontId="16" fillId="0" borderId="0" applyFill="0" applyBorder="0" applyAlignment="0"/>
    <xf numFmtId="197" fontId="16" fillId="0" borderId="0" applyFill="0" applyBorder="0" applyAlignment="0"/>
    <xf numFmtId="194" fontId="16" fillId="0" borderId="0" applyFill="0" applyBorder="0" applyAlignment="0"/>
    <xf numFmtId="194"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37" fillId="0" borderId="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38"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01" fontId="16" fillId="0" borderId="0" applyFont="0" applyFill="0" applyBorder="0" applyAlignment="0" applyProtection="0"/>
    <xf numFmtId="20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77" fillId="0" borderId="0" applyNumberFormat="0" applyAlignment="0">
      <alignment horizontal="left"/>
    </xf>
    <xf numFmtId="194" fontId="16" fillId="0" borderId="0" applyFont="0" applyFill="0" applyBorder="0" applyAlignment="0" applyProtection="0"/>
    <xf numFmtId="194" fontId="16" fillId="0" borderId="0" applyFont="0" applyFill="0" applyBorder="0" applyAlignment="0" applyProtection="0"/>
    <xf numFmtId="203" fontId="16" fillId="0" borderId="0" applyFont="0" applyFill="0" applyBorder="0" applyAlignment="0"/>
    <xf numFmtId="203" fontId="16" fillId="0" borderId="0" applyFont="0" applyFill="0" applyBorder="0" applyAlignment="0"/>
    <xf numFmtId="8" fontId="16" fillId="0" borderId="0" applyFont="0" applyFill="0" applyBorder="0" applyAlignment="0"/>
    <xf numFmtId="8" fontId="16" fillId="0" borderId="0" applyFont="0" applyFill="0" applyBorder="0" applyAlignment="0"/>
    <xf numFmtId="204" fontId="39" fillId="0" borderId="0"/>
    <xf numFmtId="15" fontId="73" fillId="0" borderId="0" applyFill="0" applyBorder="0" applyAlignment="0"/>
    <xf numFmtId="205" fontId="16" fillId="6" borderId="0" applyFont="0" applyFill="0" applyBorder="0" applyAlignment="0" applyProtection="0"/>
    <xf numFmtId="205" fontId="16" fillId="6" borderId="0" applyFont="0" applyFill="0" applyBorder="0" applyAlignment="0" applyProtection="0"/>
    <xf numFmtId="205" fontId="16" fillId="6" borderId="24" applyFont="0" applyFill="0" applyBorder="0" applyAlignment="0" applyProtection="0"/>
    <xf numFmtId="205" fontId="16" fillId="6" borderId="24" applyFont="0" applyFill="0" applyBorder="0" applyAlignment="0" applyProtection="0"/>
    <xf numFmtId="17" fontId="73" fillId="0" borderId="0" applyFill="0" applyBorder="0">
      <alignment horizontal="right"/>
    </xf>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204"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6" fontId="16" fillId="6" borderId="0" applyFont="0" applyFill="0" applyBorder="0" applyAlignment="0"/>
    <xf numFmtId="206"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8" fontId="47" fillId="6" borderId="0" applyFont="0" applyBorder="0" applyAlignment="0" applyProtection="0">
      <protection locked="0"/>
    </xf>
    <xf numFmtId="15" fontId="47" fillId="6" borderId="0" applyFont="0" applyBorder="0" applyAlignment="0" applyProtection="0">
      <protection locked="0"/>
    </xf>
    <xf numFmtId="206" fontId="16" fillId="6" borderId="0" applyFont="0" applyBorder="0" applyAlignment="0">
      <protection locked="0"/>
    </xf>
    <xf numFmtId="206" fontId="16" fillId="6" borderId="0" applyFont="0" applyBorder="0" applyAlignment="0">
      <protection locked="0"/>
    </xf>
    <xf numFmtId="38" fontId="47" fillId="6" borderId="0">
      <protection locked="0"/>
    </xf>
    <xf numFmtId="168" fontId="16" fillId="6" borderId="0" applyFont="0" applyBorder="0" applyAlignment="0">
      <protection locked="0"/>
    </xf>
    <xf numFmtId="10" fontId="47" fillId="6" borderId="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168" fontId="16" fillId="6" borderId="0" applyFont="0" applyBorder="0" applyAlignment="0">
      <protection locked="0"/>
    </xf>
    <xf numFmtId="207" fontId="16" fillId="6" borderId="0" applyNumberFormat="0" applyBorder="0" applyAlignment="0">
      <protection locked="0"/>
    </xf>
    <xf numFmtId="207" fontId="16" fillId="6" borderId="0" applyNumberFormat="0" applyBorder="0" applyAlignment="0">
      <protection locked="0"/>
    </xf>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8"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7" fontId="16" fillId="0" borderId="0" applyFont="0" applyFill="0" applyBorder="0" applyAlignment="0"/>
    <xf numFmtId="207" fontId="16" fillId="0" borderId="0" applyFont="0" applyFill="0" applyBorder="0" applyAlignment="0"/>
    <xf numFmtId="40" fontId="47" fillId="0" borderId="0" applyFont="0" applyFill="0" applyBorder="0" applyAlignment="0"/>
    <xf numFmtId="209"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7" fontId="16" fillId="0" borderId="0" applyNumberFormat="0" applyFill="0" applyBorder="0" applyAlignment="0" applyProtection="0"/>
    <xf numFmtId="207"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1" fontId="16" fillId="0" borderId="0"/>
    <xf numFmtId="211" fontId="16" fillId="0" borderId="0"/>
    <xf numFmtId="14" fontId="75" fillId="0" borderId="0">
      <alignment horizontal="center" wrapText="1"/>
      <protection locked="0"/>
    </xf>
    <xf numFmtId="200" fontId="16" fillId="0" borderId="0" applyFont="0" applyFill="0" applyBorder="0" applyAlignment="0" applyProtection="0"/>
    <xf numFmtId="200" fontId="16" fillId="0" borderId="0" applyFont="0" applyFill="0" applyBorder="0" applyAlignment="0" applyProtection="0"/>
    <xf numFmtId="212" fontId="16" fillId="0" borderId="0" applyFont="0" applyFill="0" applyBorder="0" applyAlignment="0" applyProtection="0"/>
    <xf numFmtId="212" fontId="16" fillId="0" borderId="0" applyFont="0" applyFill="0" applyBorder="0" applyAlignment="0" applyProtection="0"/>
    <xf numFmtId="168" fontId="16" fillId="0" borderId="0" applyFont="0" applyFill="0" applyBorder="0" applyAlignment="0"/>
    <xf numFmtId="168"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194" fontId="16" fillId="0" borderId="0" applyFill="0" applyBorder="0" applyAlignment="0"/>
    <xf numFmtId="194" fontId="16" fillId="0" borderId="0" applyFill="0" applyBorder="0" applyAlignment="0"/>
    <xf numFmtId="201" fontId="16" fillId="0" borderId="0" applyFill="0" applyBorder="0" applyAlignment="0"/>
    <xf numFmtId="201" fontId="16" fillId="0" borderId="0" applyFill="0" applyBorder="0" applyAlignment="0"/>
    <xf numFmtId="202" fontId="16" fillId="0" borderId="0" applyFill="0" applyBorder="0" applyAlignment="0"/>
    <xf numFmtId="202" fontId="16" fillId="0" borderId="0" applyFill="0" applyBorder="0" applyAlignment="0"/>
    <xf numFmtId="194" fontId="16" fillId="0" borderId="0" applyFill="0" applyBorder="0" applyAlignment="0"/>
    <xf numFmtId="194" fontId="16" fillId="0" borderId="0" applyFill="0" applyBorder="0" applyAlignment="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0" fontId="88" fillId="19" borderId="0" applyNumberFormat="0" applyFont="0" applyBorder="0" applyAlignment="0">
      <alignment horizontal="center"/>
    </xf>
    <xf numFmtId="213"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7" fontId="16" fillId="20" borderId="0" applyNumberFormat="0" applyFont="0" applyBorder="0" applyAlignment="0">
      <protection hidden="1"/>
    </xf>
    <xf numFmtId="207" fontId="16" fillId="20" borderId="0" applyNumberFormat="0" applyFont="0" applyBorder="0" applyAlignment="0">
      <protection hidden="1"/>
    </xf>
    <xf numFmtId="40" fontId="92" fillId="0" borderId="0" applyBorder="0">
      <alignment horizontal="right"/>
    </xf>
    <xf numFmtId="207" fontId="16" fillId="21" borderId="0" applyNumberFormat="0" applyFont="0" applyBorder="0" applyAlignment="0" applyProtection="0"/>
    <xf numFmtId="207" fontId="16" fillId="21" borderId="0" applyNumberFormat="0" applyFont="0" applyBorder="0" applyAlignment="0" applyProtection="0"/>
    <xf numFmtId="49" fontId="37"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216" fontId="16" fillId="0" borderId="0" applyFill="0" applyBorder="0" applyAlignment="0" applyProtection="0">
      <alignment horizontal="right"/>
    </xf>
    <xf numFmtId="207" fontId="16" fillId="0" borderId="0" applyNumberFormat="0" applyFill="0" applyBorder="0" applyAlignment="0" applyProtection="0"/>
    <xf numFmtId="207" fontId="16" fillId="0" borderId="0" applyNumberFormat="0" applyFill="0" applyBorder="0" applyAlignment="0" applyProtection="0"/>
    <xf numFmtId="0" fontId="2" fillId="0" borderId="0"/>
    <xf numFmtId="41" fontId="16" fillId="0" borderId="0" applyFont="0" applyFill="0" applyBorder="0" applyAlignment="0" applyProtection="0"/>
    <xf numFmtId="0" fontId="5" fillId="0" borderId="0"/>
    <xf numFmtId="0" fontId="16" fillId="0" borderId="0"/>
    <xf numFmtId="0" fontId="5" fillId="0" borderId="0"/>
    <xf numFmtId="0" fontId="5" fillId="0" borderId="0"/>
    <xf numFmtId="43"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7"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8" fontId="99" fillId="0" borderId="27" applyBorder="0"/>
    <xf numFmtId="219"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20"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41" fontId="44" fillId="0" borderId="0" applyFont="0" applyFill="0" applyBorder="0" applyAlignment="0" applyProtection="0"/>
    <xf numFmtId="0" fontId="16" fillId="0" borderId="0"/>
    <xf numFmtId="43" fontId="2"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178" fontId="16" fillId="0" borderId="0" applyFont="0" applyFill="0" applyBorder="0" applyAlignment="0"/>
    <xf numFmtId="178" fontId="16" fillId="0" borderId="0" applyFont="0" applyFill="0" applyBorder="0" applyAlignment="0"/>
    <xf numFmtId="178" fontId="47" fillId="6" borderId="0" applyFont="0" applyBorder="0" applyAlignment="0" applyProtection="0">
      <protection locked="0"/>
    </xf>
    <xf numFmtId="222" fontId="16" fillId="6" borderId="0" applyNumberFormat="0" applyBorder="0" applyAlignment="0">
      <protection locked="0"/>
    </xf>
    <xf numFmtId="222" fontId="16" fillId="6" borderId="0" applyNumberFormat="0" applyBorder="0" applyAlignment="0">
      <protection locked="0"/>
    </xf>
    <xf numFmtId="221" fontId="87" fillId="0" borderId="0"/>
    <xf numFmtId="222" fontId="16" fillId="0" borderId="0" applyFont="0" applyFill="0" applyBorder="0" applyAlignment="0"/>
    <xf numFmtId="222" fontId="16" fillId="0" borderId="0" applyFont="0" applyFill="0" applyBorder="0" applyAlignment="0"/>
    <xf numFmtId="222" fontId="16" fillId="0" borderId="0" applyNumberFormat="0" applyFill="0" applyBorder="0" applyAlignment="0" applyProtection="0"/>
    <xf numFmtId="222" fontId="16" fillId="0" borderId="0" applyNumberFormat="0" applyFill="0" applyBorder="0" applyAlignment="0" applyProtection="0"/>
    <xf numFmtId="222" fontId="16" fillId="0" borderId="0" applyNumberFormat="0" applyFill="0" applyBorder="0" applyAlignment="0" applyProtection="0">
      <alignment horizontal="left"/>
    </xf>
    <xf numFmtId="222" fontId="16" fillId="0" borderId="0" applyNumberFormat="0" applyFill="0" applyBorder="0" applyAlignment="0" applyProtection="0">
      <alignment horizontal="left"/>
    </xf>
    <xf numFmtId="222" fontId="16" fillId="20" borderId="0" applyNumberFormat="0" applyFont="0" applyBorder="0" applyAlignment="0">
      <protection hidden="1"/>
    </xf>
    <xf numFmtId="222" fontId="16" fillId="20" borderId="0" applyNumberFormat="0" applyFont="0" applyBorder="0" applyAlignment="0">
      <protection hidden="1"/>
    </xf>
    <xf numFmtId="222" fontId="16" fillId="21" borderId="0" applyNumberFormat="0" applyFont="0" applyBorder="0" applyAlignment="0" applyProtection="0"/>
    <xf numFmtId="222" fontId="16" fillId="21" borderId="0" applyNumberFormat="0" applyFont="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5" fillId="0" borderId="0"/>
    <xf numFmtId="222" fontId="16" fillId="0" borderId="0" applyNumberFormat="0" applyFill="0" applyBorder="0" applyAlignment="0" applyProtection="0"/>
    <xf numFmtId="222" fontId="16" fillId="0" borderId="0" applyNumberForma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38" fillId="0" borderId="0" applyFont="0" applyFill="0" applyBorder="0" applyAlignment="0" applyProtection="0"/>
    <xf numFmtId="204" fontId="39" fillId="0" borderId="0"/>
    <xf numFmtId="168" fontId="16" fillId="6" borderId="0" applyFont="0" applyBorder="0" applyAlignment="0">
      <protection locked="0"/>
    </xf>
    <xf numFmtId="0" fontId="39" fillId="0" borderId="0"/>
    <xf numFmtId="0" fontId="39" fillId="0" borderId="0"/>
    <xf numFmtId="168" fontId="16" fillId="6" borderId="0" applyFont="0" applyBorder="0" applyAlignment="0">
      <protection locked="0"/>
    </xf>
    <xf numFmtId="204" fontId="39" fillId="0" borderId="0"/>
    <xf numFmtId="0" fontId="16" fillId="0" borderId="0"/>
    <xf numFmtId="41"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4"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5" fontId="16" fillId="0" borderId="0" applyFont="0" applyFill="0" applyBorder="0" applyAlignment="0" applyProtection="0"/>
    <xf numFmtId="225" fontId="47" fillId="0" borderId="0" applyFont="0" applyFill="0" applyBorder="0" applyAlignment="0" applyProtection="0"/>
    <xf numFmtId="196"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0" fontId="16" fillId="0" borderId="0" applyFont="0" applyFill="0" applyBorder="0" applyAlignment="0" applyProtection="0"/>
    <xf numFmtId="226" fontId="16" fillId="0" borderId="0">
      <alignment horizontal="right"/>
    </xf>
    <xf numFmtId="177" fontId="16" fillId="0" borderId="0">
      <alignment horizontal="right"/>
    </xf>
    <xf numFmtId="0"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177" fontId="16" fillId="0" borderId="0">
      <alignment horizontal="right"/>
    </xf>
    <xf numFmtId="228" fontId="16" fillId="0" borderId="0" applyFont="0" applyFill="0" applyBorder="0" applyAlignment="0" applyProtection="0"/>
    <xf numFmtId="228"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3" fontId="16" fillId="0" borderId="0" applyFont="0" applyFill="0" applyBorder="0" applyAlignment="0" applyProtection="0"/>
    <xf numFmtId="193"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9"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30" fontId="16" fillId="0" borderId="0" applyFont="0" applyFill="0" applyBorder="0" applyAlignment="0" applyProtection="0"/>
    <xf numFmtId="38" fontId="16" fillId="0" borderId="0" applyFont="0" applyFill="0" applyBorder="0" applyAlignment="0" applyProtection="0"/>
    <xf numFmtId="0" fontId="16" fillId="0" borderId="0"/>
    <xf numFmtId="231" fontId="16" fillId="0" borderId="0" applyFill="0" applyBorder="0" applyProtection="0">
      <alignment vertical="center"/>
    </xf>
    <xf numFmtId="231" fontId="124" fillId="0" borderId="0" applyFill="0" applyBorder="0" applyProtection="0">
      <alignment vertical="center"/>
    </xf>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186"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6"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4"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234"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Border="0" applyAlignment="0" applyProtection="0"/>
    <xf numFmtId="23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64"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64"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169" fontId="16" fillId="0" borderId="0" applyFont="0" applyFill="0" applyBorder="0" applyAlignment="0" applyProtection="0"/>
    <xf numFmtId="169" fontId="16" fillId="0" borderId="0" applyFont="0" applyFill="0" applyBorder="0" applyAlignment="0" applyProtection="0"/>
    <xf numFmtId="16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175" fontId="16" fillId="0" borderId="0" applyFont="0" applyFill="0" applyBorder="0" applyAlignment="0" applyProtection="0"/>
    <xf numFmtId="175"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241" fontId="16" fillId="0" borderId="0" applyFont="0" applyFill="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Border="0" applyAlignment="0" applyProtection="0"/>
    <xf numFmtId="241" fontId="16" fillId="0" borderId="0" applyFont="0" applyFill="0" applyAlignment="0" applyProtection="0"/>
    <xf numFmtId="241" fontId="16" fillId="0" borderId="0" applyFont="0" applyFill="0" applyAlignment="0" applyProtection="0"/>
    <xf numFmtId="241" fontId="16" fillId="0" borderId="0" applyFont="0" applyFill="0" applyBorder="0" applyAlignment="0" applyProtection="0"/>
    <xf numFmtId="241"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0" fontId="7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37" fontId="16" fillId="0" borderId="0"/>
    <xf numFmtId="0"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37" fontId="16" fillId="0" borderId="0"/>
    <xf numFmtId="0" fontId="16" fillId="0" borderId="0"/>
    <xf numFmtId="242" fontId="16" fillId="0" borderId="0"/>
    <xf numFmtId="0" fontId="16" fillId="0" borderId="0"/>
    <xf numFmtId="0" fontId="16" fillId="0" borderId="0"/>
    <xf numFmtId="242"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2" fontId="16" fillId="0" borderId="0"/>
    <xf numFmtId="0" fontId="16" fillId="0" borderId="0"/>
    <xf numFmtId="0" fontId="16" fillId="0" borderId="0"/>
    <xf numFmtId="186" fontId="16" fillId="0" borderId="0">
      <alignment vertical="top"/>
    </xf>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65"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65" fontId="16" fillId="0" borderId="0" applyFont="0" applyFill="0" applyBorder="0" applyAlignment="0" applyProtection="0"/>
    <xf numFmtId="165"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246" fontId="16" fillId="0" borderId="0" applyFont="0" applyFill="0" applyProtection="0">
      <alignment horizontal="right"/>
    </xf>
    <xf numFmtId="246" fontId="16" fillId="0" borderId="0" applyFont="0" applyFill="0" applyProtection="0">
      <alignment horizontal="right"/>
    </xf>
    <xf numFmtId="246" fontId="16" fillId="0" borderId="0" applyFont="0" applyFill="0" applyBorder="0" applyProtection="0">
      <alignment horizontal="right"/>
    </xf>
    <xf numFmtId="246" fontId="16" fillId="0" borderId="0" applyFont="0" applyFill="0" applyBorder="0" applyProtection="0">
      <alignment horizontal="right"/>
    </xf>
    <xf numFmtId="166" fontId="16" fillId="0" borderId="0" applyFont="0" applyFill="0" applyBorder="0" applyAlignment="0" applyProtection="0"/>
    <xf numFmtId="245" fontId="16" fillId="0" borderId="0" applyFont="0" applyFill="0" applyAlignment="0" applyProtection="0"/>
    <xf numFmtId="245" fontId="16" fillId="0" borderId="0" applyFont="0" applyFill="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167" fontId="16" fillId="0" borderId="0" applyFont="0" applyFill="0" applyBorder="0" applyAlignment="0" applyProtection="0"/>
    <xf numFmtId="167"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48" fontId="16" fillId="0" borderId="0" applyFont="0" applyFill="0" applyAlignment="0" applyProtection="0"/>
    <xf numFmtId="248" fontId="16" fillId="0" borderId="0" applyFont="0" applyFill="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6" fillId="0" borderId="0" applyNumberFormat="0" applyFill="0" applyBorder="0" applyAlignment="0" applyProtection="0"/>
    <xf numFmtId="186" fontId="16" fillId="0" borderId="0">
      <alignment vertical="top"/>
    </xf>
    <xf numFmtId="186" fontId="16" fillId="0" borderId="0">
      <alignment vertical="top"/>
    </xf>
    <xf numFmtId="186" fontId="16" fillId="0" borderId="0">
      <alignment vertical="top"/>
    </xf>
    <xf numFmtId="164"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6" fontId="16" fillId="0" borderId="0"/>
    <xf numFmtId="186" fontId="16" fillId="0" borderId="0"/>
    <xf numFmtId="186" fontId="16" fillId="0" borderId="0"/>
    <xf numFmtId="186" fontId="16" fillId="0" borderId="0"/>
    <xf numFmtId="186" fontId="16" fillId="0" borderId="0">
      <alignment vertical="top"/>
    </xf>
    <xf numFmtId="186" fontId="16" fillId="0" borderId="0">
      <alignment vertical="top"/>
    </xf>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9"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0" fontId="87" fillId="0" borderId="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256" fontId="16"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3" fontId="16" fillId="0" borderId="0" applyFont="0" applyFill="0" applyBorder="0" applyAlignment="0" applyProtection="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257"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8" fontId="16" fillId="0" borderId="0">
      <protection locked="0"/>
    </xf>
    <xf numFmtId="259"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260"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8" fontId="132"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8" fontId="16" fillId="0" borderId="0">
      <protection locked="0"/>
    </xf>
    <xf numFmtId="259" fontId="16" fillId="0" borderId="0">
      <protection locked="0"/>
    </xf>
    <xf numFmtId="258" fontId="133" fillId="0" borderId="0">
      <protection locked="0"/>
    </xf>
    <xf numFmtId="0" fontId="16" fillId="0" borderId="0"/>
    <xf numFmtId="0" fontId="16" fillId="0" borderId="0"/>
    <xf numFmtId="0" fontId="16" fillId="0" borderId="0"/>
    <xf numFmtId="0" fontId="16" fillId="0" borderId="0"/>
    <xf numFmtId="261" fontId="16" fillId="0" borderId="0" applyFont="0" applyFill="0" applyBorder="0" applyAlignment="0" applyProtection="0"/>
    <xf numFmtId="262" fontId="16" fillId="0" borderId="0" applyFont="0" applyFill="0" applyBorder="0" applyAlignment="0" applyProtection="0"/>
    <xf numFmtId="263" fontId="16" fillId="0" borderId="0" applyFont="0" applyFill="0" applyBorder="0" applyAlignment="0" applyProtection="0"/>
    <xf numFmtId="249" fontId="16" fillId="0" borderId="0" applyFont="0" applyFill="0" applyBorder="0" applyAlignment="0" applyProtection="0"/>
    <xf numFmtId="0" fontId="16" fillId="0" borderId="0"/>
    <xf numFmtId="0" fontId="82" fillId="0" borderId="0"/>
    <xf numFmtId="264" fontId="16" fillId="0" borderId="0" applyBorder="0"/>
    <xf numFmtId="265" fontId="16" fillId="0" borderId="0">
      <alignment horizontal="center"/>
    </xf>
    <xf numFmtId="202" fontId="16" fillId="0" borderId="0" applyFont="0" applyBorder="0"/>
    <xf numFmtId="176" fontId="125" fillId="0" borderId="0" applyFont="0" applyFill="0" applyBorder="0" applyAlignment="0" applyProtection="0"/>
    <xf numFmtId="176"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9" fontId="16" fillId="0" borderId="0" applyFont="0" applyFill="0" applyBorder="0" applyAlignment="0" applyProtection="0"/>
    <xf numFmtId="179" fontId="16" fillId="0" borderId="0" applyFont="0" applyFill="0" applyBorder="0" applyAlignment="0" applyProtection="0"/>
    <xf numFmtId="180"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6"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203"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3"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5" fontId="16" fillId="0" borderId="0"/>
    <xf numFmtId="195"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0" fontId="16" fillId="0" borderId="0"/>
    <xf numFmtId="41" fontId="16" fillId="0" borderId="0" applyFont="0" applyFill="0" applyBorder="0" applyAlignment="0" applyProtection="0"/>
    <xf numFmtId="41"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187" fontId="16" fillId="0" borderId="0" applyFill="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41" fontId="47" fillId="0" borderId="0" applyFont="0" applyFill="0" applyBorder="0" applyAlignment="0" applyProtection="0"/>
    <xf numFmtId="0" fontId="16" fillId="0" borderId="0"/>
    <xf numFmtId="41" fontId="16" fillId="0" borderId="0" applyFont="0" applyFill="0" applyBorder="0" applyAlignment="0" applyProtection="0"/>
    <xf numFmtId="0" fontId="16" fillId="0" borderId="0"/>
    <xf numFmtId="187"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41" fontId="5"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143"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271" fontId="16" fillId="0" borderId="0" applyFont="0" applyFill="0" applyBorder="0" applyAlignment="0" applyProtection="0"/>
    <xf numFmtId="0" fontId="16" fillId="0" borderId="0"/>
    <xf numFmtId="195"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38" fillId="0" borderId="0" applyFont="0" applyFill="0" applyBorder="0" applyAlignment="0" applyProtection="0"/>
    <xf numFmtId="43" fontId="1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274"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43" fontId="38" fillId="0" borderId="0" applyFont="0" applyFill="0" applyBorder="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95" fontId="16" fillId="0" borderId="0" applyFill="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5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233" fontId="141" fillId="0" borderId="0"/>
    <xf numFmtId="275"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6"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6"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7" fontId="141" fillId="0" borderId="0">
      <alignment horizontal="center"/>
    </xf>
    <xf numFmtId="0" fontId="16" fillId="0" borderId="0"/>
    <xf numFmtId="0" fontId="16" fillId="0" borderId="0"/>
    <xf numFmtId="0" fontId="16" fillId="0" borderId="0"/>
    <xf numFmtId="178" fontId="46" fillId="0" borderId="1"/>
    <xf numFmtId="0" fontId="16" fillId="0" borderId="0"/>
    <xf numFmtId="0" fontId="16" fillId="0" borderId="0"/>
    <xf numFmtId="166" fontId="46" fillId="0" borderId="1"/>
    <xf numFmtId="0" fontId="16" fillId="0" borderId="0"/>
    <xf numFmtId="0" fontId="16" fillId="0" borderId="0"/>
    <xf numFmtId="179" fontId="16" fillId="0" borderId="0" applyFont="0" applyFill="0" applyBorder="0" applyAlignment="0" applyProtection="0"/>
    <xf numFmtId="0" fontId="16" fillId="0" borderId="0"/>
    <xf numFmtId="0" fontId="16" fillId="0" borderId="0"/>
    <xf numFmtId="0" fontId="16" fillId="0" borderId="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268" fontId="16" fillId="0" borderId="0" applyFont="0" applyFill="0" applyBorder="0" applyAlignment="0" applyProtection="0"/>
    <xf numFmtId="0" fontId="16" fillId="0" borderId="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278"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166"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0" fontId="16" fillId="0" borderId="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279" fontId="145" fillId="0" borderId="0" applyFont="0" applyFill="0" applyBorder="0" applyAlignment="0" applyProtection="0"/>
    <xf numFmtId="0" fontId="16" fillId="0" borderId="0"/>
    <xf numFmtId="280" fontId="141" fillId="0" borderId="0"/>
    <xf numFmtId="0" fontId="89" fillId="0" borderId="0" applyFill="0" applyBorder="0" applyProtection="0"/>
    <xf numFmtId="0" fontId="16" fillId="0" borderId="0"/>
    <xf numFmtId="0" fontId="42" fillId="0" borderId="0"/>
    <xf numFmtId="281" fontId="16" fillId="5" borderId="0" applyFont="0" applyBorder="0"/>
    <xf numFmtId="281" fontId="16" fillId="5" borderId="0" applyFont="0" applyBorder="0"/>
    <xf numFmtId="281"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0"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282"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41"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3"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4" fontId="121" fillId="0" borderId="0" applyFont="0" applyFill="0" applyBorder="0" applyAlignment="0" applyProtection="0"/>
    <xf numFmtId="41" fontId="152" fillId="0" borderId="0" applyFont="0" applyFill="0" applyBorder="0" applyAlignment="0" applyProtection="0"/>
    <xf numFmtId="285" fontId="121" fillId="0" borderId="0" applyFont="0" applyFill="0" applyBorder="0" applyAlignment="0" applyProtection="0"/>
    <xf numFmtId="43"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186"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288"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4" fontId="131" fillId="0" borderId="0"/>
    <xf numFmtId="0" fontId="16" fillId="0" borderId="0"/>
    <xf numFmtId="193"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289" fontId="16" fillId="0" borderId="0">
      <protection locked="0"/>
    </xf>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9"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288"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3"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8"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8" fontId="125" fillId="0" borderId="0" applyFont="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293"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4" fontId="144" fillId="0" borderId="0" applyFont="0" applyFill="0" applyBorder="0" applyAlignment="0" applyProtection="0"/>
    <xf numFmtId="294" fontId="144" fillId="0" borderId="0" applyFont="0" applyFill="0" applyBorder="0" applyAlignment="0" applyProtection="0"/>
    <xf numFmtId="295" fontId="144" fillId="0" borderId="0" applyFont="0" applyFill="0" applyBorder="0" applyAlignment="0" applyProtection="0"/>
    <xf numFmtId="197"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6"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297"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2" fontId="42" fillId="0" borderId="0"/>
    <xf numFmtId="242" fontId="178" fillId="0" borderId="0"/>
    <xf numFmtId="242" fontId="178" fillId="0" borderId="0"/>
    <xf numFmtId="242" fontId="179" fillId="0" borderId="0"/>
    <xf numFmtId="242" fontId="179" fillId="0" borderId="0"/>
    <xf numFmtId="242" fontId="179" fillId="0" borderId="0"/>
    <xf numFmtId="242" fontId="179" fillId="0" borderId="0"/>
    <xf numFmtId="242"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275"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299"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300" fontId="16" fillId="0" borderId="21">
      <alignment horizontal="center"/>
    </xf>
    <xf numFmtId="0" fontId="16" fillId="0" borderId="0"/>
    <xf numFmtId="0" fontId="16" fillId="0" borderId="0"/>
    <xf numFmtId="0" fontId="182" fillId="0" borderId="0"/>
    <xf numFmtId="0" fontId="16" fillId="0" borderId="0"/>
    <xf numFmtId="301"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2" fontId="190" fillId="0" borderId="2">
      <alignment vertical="center"/>
    </xf>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302"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0" fontId="16" fillId="0" borderId="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3" fontId="16" fillId="0" borderId="0" applyFont="0" applyFill="0" applyBorder="0" applyAlignment="0" applyProtection="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0" fontId="16" fillId="0" borderId="0"/>
    <xf numFmtId="0" fontId="16" fillId="0" borderId="0"/>
    <xf numFmtId="212" fontId="16" fillId="0" borderId="0" applyFont="0" applyFill="0" applyBorder="0" applyAlignment="0" applyProtection="0"/>
    <xf numFmtId="0" fontId="16" fillId="0" borderId="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305"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3"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306"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27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8"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7" fontId="16" fillId="0" borderId="0" applyProtection="0">
      <alignment horizontal="right"/>
    </xf>
    <xf numFmtId="308" fontId="16" fillId="0" borderId="0" applyProtection="0">
      <alignment horizontal="right"/>
    </xf>
    <xf numFmtId="309" fontId="16" fillId="0" borderId="0" applyProtection="0">
      <alignment horizontal="right"/>
    </xf>
    <xf numFmtId="310"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1" fontId="141" fillId="0" borderId="0" applyFill="0" applyBorder="0" applyAlignment="0" applyProtection="0"/>
    <xf numFmtId="312"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41" fontId="16" fillId="0" borderId="0" applyFont="0" applyFill="0" applyBorder="0" applyAlignment="0" applyProtection="0"/>
    <xf numFmtId="43"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2" fontId="16" fillId="0" borderId="0" applyFont="0" applyFill="0" applyBorder="0" applyAlignment="0" applyProtection="0"/>
    <xf numFmtId="0" fontId="16" fillId="0" borderId="0"/>
    <xf numFmtId="313" fontId="47" fillId="0" borderId="0" applyFont="0" applyFill="0" applyBorder="0" applyAlignment="0" applyProtection="0"/>
    <xf numFmtId="314"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7" fontId="144" fillId="0" borderId="0">
      <alignment horizontal="center"/>
    </xf>
    <xf numFmtId="315"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8"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6" fontId="47" fillId="0" borderId="0" applyFont="0" applyFill="0" applyBorder="0" applyAlignment="0" applyProtection="0"/>
    <xf numFmtId="0" fontId="172" fillId="0" borderId="0"/>
    <xf numFmtId="0" fontId="172" fillId="0" borderId="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275"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318" fontId="16" fillId="0" borderId="0" applyFill="0" applyBorder="0" applyAlignment="0"/>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23" fontId="16" fillId="0" borderId="0" applyFill="0" applyBorder="0" applyAlignment="0" applyProtection="0">
      <alignment horizontal="right"/>
    </xf>
    <xf numFmtId="262"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62"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319"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20"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1" fontId="144" fillId="0" borderId="0" applyFont="0" applyFill="0" applyBorder="0" applyAlignment="0" applyProtection="0"/>
    <xf numFmtId="173"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9" fontId="16" fillId="0" borderId="0" applyFont="0" applyFill="0" applyBorder="0" applyAlignment="0" applyProtection="0"/>
    <xf numFmtId="180" fontId="16" fillId="0" borderId="0" applyFont="0" applyFill="0" applyBorder="0" applyAlignment="0" applyProtection="0"/>
    <xf numFmtId="179" fontId="121" fillId="0" borderId="0" applyFont="0" applyFill="0" applyBorder="0" applyAlignment="0" applyProtection="0"/>
    <xf numFmtId="180"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1" fontId="72" fillId="0" borderId="2">
      <alignment horizontal="right"/>
    </xf>
    <xf numFmtId="322" fontId="72" fillId="0" borderId="41" applyBorder="0">
      <alignment horizontal="right"/>
    </xf>
    <xf numFmtId="0" fontId="188" fillId="0" borderId="0"/>
    <xf numFmtId="323"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43" fontId="16" fillId="0" borderId="0" applyFont="0" applyFill="0" applyBorder="0" applyAlignment="0" applyProtection="0"/>
    <xf numFmtId="0" fontId="16" fillId="0" borderId="0"/>
    <xf numFmtId="180" fontId="82" fillId="0" borderId="0" applyFont="0" applyFill="0" applyBorder="0" applyAlignment="0" applyProtection="0"/>
    <xf numFmtId="0" fontId="16" fillId="0" borderId="0"/>
    <xf numFmtId="170" fontId="23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237" fillId="0" borderId="0"/>
    <xf numFmtId="0" fontId="238"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0" fontId="48" fillId="0" borderId="0"/>
    <xf numFmtId="168"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41" fontId="5" fillId="0" borderId="0" applyFont="0" applyFill="0" applyBorder="0" applyAlignment="0" applyProtection="0"/>
    <xf numFmtId="168" fontId="16" fillId="6" borderId="0" applyFont="0" applyBorder="0" applyAlignment="0">
      <protection locked="0"/>
    </xf>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204" fontId="39" fillId="0" borderId="0"/>
    <xf numFmtId="0" fontId="39" fillId="0" borderId="0"/>
    <xf numFmtId="0" fontId="48" fillId="0" borderId="0"/>
    <xf numFmtId="168" fontId="16" fillId="6" borderId="0" applyFont="0" applyBorder="0" applyAlignment="0">
      <protection locked="0"/>
    </xf>
    <xf numFmtId="204" fontId="39" fillId="0" borderId="0"/>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39" fillId="0" borderId="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168" fontId="16" fillId="6" borderId="0" applyFont="0" applyBorder="0" applyAlignment="0">
      <protection locked="0"/>
    </xf>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39" fillId="0" borderId="0"/>
    <xf numFmtId="0" fontId="48" fillId="0" borderId="0"/>
    <xf numFmtId="0" fontId="39"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9" fontId="5" fillId="0" borderId="0" applyFont="0" applyFill="0" applyBorder="0" applyAlignment="0" applyProtection="0"/>
    <xf numFmtId="204" fontId="39"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9" fillId="0" borderId="0"/>
    <xf numFmtId="168" fontId="16" fillId="6" borderId="0" applyFont="0" applyBorder="0" applyAlignment="0">
      <protection locked="0"/>
    </xf>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168" fontId="16" fillId="6" borderId="0" applyFont="0" applyBorder="0" applyAlignment="0">
      <protection locked="0"/>
    </xf>
    <xf numFmtId="0" fontId="37" fillId="0" borderId="0"/>
    <xf numFmtId="168" fontId="16" fillId="6" borderId="0" applyFont="0" applyBorder="0" applyAlignment="0">
      <protection locked="0"/>
    </xf>
    <xf numFmtId="0" fontId="48" fillId="0" borderId="0"/>
    <xf numFmtId="0" fontId="39" fillId="0" borderId="0"/>
    <xf numFmtId="204" fontId="39"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168" fontId="16" fillId="6" borderId="0" applyFont="0" applyBorder="0" applyAlignment="0">
      <protection locked="0"/>
    </xf>
    <xf numFmtId="0" fontId="48" fillId="0" borderId="0"/>
    <xf numFmtId="0" fontId="39" fillId="0" borderId="0"/>
    <xf numFmtId="204" fontId="39"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8" fontId="16" fillId="0" borderId="0" applyFont="0" applyFill="0" applyBorder="0" applyAlignment="0"/>
    <xf numFmtId="8" fontId="16" fillId="0" borderId="0" applyFont="0" applyFill="0" applyBorder="0" applyAlignment="0"/>
    <xf numFmtId="8" fontId="47" fillId="6" borderId="0" applyFont="0" applyBorder="0" applyAlignment="0" applyProtection="0">
      <protection locked="0"/>
    </xf>
    <xf numFmtId="207" fontId="16" fillId="6" borderId="0" applyNumberFormat="0" applyBorder="0" applyAlignment="0">
      <protection locked="0"/>
    </xf>
    <xf numFmtId="207" fontId="16" fillId="6" borderId="0" applyNumberFormat="0" applyBorder="0" applyAlignment="0">
      <protection locked="0"/>
    </xf>
    <xf numFmtId="208" fontId="87" fillId="0" borderId="0"/>
    <xf numFmtId="207" fontId="16" fillId="0" borderId="0" applyFont="0" applyFill="0" applyBorder="0" applyAlignment="0"/>
    <xf numFmtId="207" fontId="16" fillId="0" borderId="0" applyFont="0" applyFill="0" applyBorder="0" applyAlignment="0"/>
    <xf numFmtId="207" fontId="16" fillId="0" borderId="0" applyNumberFormat="0" applyFill="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alignment horizontal="left"/>
    </xf>
    <xf numFmtId="207" fontId="16" fillId="0" borderId="0" applyNumberFormat="0" applyFill="0" applyBorder="0" applyAlignment="0" applyProtection="0">
      <alignment horizontal="left"/>
    </xf>
    <xf numFmtId="207" fontId="16" fillId="20" borderId="0" applyNumberFormat="0" applyFont="0" applyBorder="0" applyAlignment="0">
      <protection hidden="1"/>
    </xf>
    <xf numFmtId="207" fontId="16" fillId="20" borderId="0" applyNumberFormat="0" applyFont="0" applyBorder="0" applyAlignment="0">
      <protection hidden="1"/>
    </xf>
    <xf numFmtId="207" fontId="16" fillId="21" borderId="0" applyNumberFormat="0" applyFont="0" applyBorder="0" applyAlignment="0" applyProtection="0"/>
    <xf numFmtId="207" fontId="16" fillId="21" borderId="0" applyNumberFormat="0" applyFont="0" applyBorder="0" applyAlignment="0" applyProtection="0"/>
    <xf numFmtId="207" fontId="16" fillId="0" borderId="0" applyNumberFormat="0" applyFill="0" applyBorder="0" applyAlignment="0" applyProtection="0"/>
    <xf numFmtId="207" fontId="16" fillId="0" borderId="0" applyNumberFormat="0" applyFill="0" applyBorder="0" applyAlignment="0" applyProtection="0"/>
    <xf numFmtId="324" fontId="122" fillId="0" borderId="0" applyFont="0" applyFill="0" applyBorder="0" applyAlignment="0" applyProtection="0"/>
    <xf numFmtId="325" fontId="16" fillId="0" borderId="0" applyFont="0" applyFill="0" applyBorder="0" applyAlignment="0" applyProtection="0"/>
    <xf numFmtId="325" fontId="47" fillId="0" borderId="0" applyFont="0" applyFill="0" applyBorder="0" applyAlignment="0" applyProtection="0"/>
    <xf numFmtId="324" fontId="16"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22"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181"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330"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218" fontId="16" fillId="0" borderId="0" applyFont="0" applyFill="0" applyBorder="0" applyAlignment="0" applyProtection="0"/>
    <xf numFmtId="6" fontId="144" fillId="0" borderId="0" applyFont="0" applyFill="0" applyBorder="0" applyAlignment="0" applyProtection="0"/>
    <xf numFmtId="330" fontId="46" fillId="0" borderId="1"/>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330" fontId="16" fillId="0" borderId="0" applyFont="0" applyFill="0" applyBorder="0" applyAlignment="0"/>
    <xf numFmtId="44" fontId="16"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331" fontId="145" fillId="0" borderId="0" applyFont="0" applyFill="0" applyBorder="0" applyAlignment="0" applyProtection="0"/>
    <xf numFmtId="8" fontId="201" fillId="0" borderId="0" applyFill="0" applyBorder="0" applyAlignment="0" applyProtection="0"/>
    <xf numFmtId="332" fontId="47" fillId="0" borderId="0">
      <alignment horizontal="center"/>
    </xf>
    <xf numFmtId="41" fontId="16" fillId="0" borderId="0" applyFont="0" applyFill="0" applyBorder="0" applyAlignment="0" applyProtection="0"/>
    <xf numFmtId="43"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16" fillId="6" borderId="0" applyFont="0" applyBorder="0" applyAlignment="0">
      <protection locked="0"/>
    </xf>
    <xf numFmtId="0" fontId="48" fillId="0" borderId="0"/>
    <xf numFmtId="0" fontId="39" fillId="0" borderId="0"/>
    <xf numFmtId="204" fontId="39"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204" fontId="39" fillId="0" borderId="0"/>
    <xf numFmtId="0" fontId="39" fillId="0" borderId="0"/>
    <xf numFmtId="0" fontId="48" fillId="0" borderId="0"/>
    <xf numFmtId="168" fontId="16" fillId="6" borderId="0" applyFont="0" applyBorder="0" applyAlignment="0">
      <protection locked="0"/>
    </xf>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41"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43"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5"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41"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5" fontId="16" fillId="0" borderId="0" applyFill="0" applyBorder="0" applyAlignment="0"/>
    <xf numFmtId="345" fontId="16" fillId="0" borderId="0" applyFill="0" applyBorder="0" applyAlignment="0"/>
    <xf numFmtId="336" fontId="16" fillId="0" borderId="0" applyFill="0" applyBorder="0" applyAlignment="0"/>
    <xf numFmtId="336" fontId="16" fillId="0" borderId="0" applyFill="0" applyBorder="0" applyAlignment="0"/>
    <xf numFmtId="337" fontId="16" fillId="0" borderId="0" applyFill="0" applyBorder="0" applyAlignment="0"/>
    <xf numFmtId="337"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1" fontId="16"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44"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335" fontId="16" fillId="0" borderId="0" applyFont="0" applyFill="0" applyBorder="0" applyAlignment="0" applyProtection="0"/>
    <xf numFmtId="335"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37" borderId="0" applyNumberFormat="0" applyBorder="0" applyAlignment="0" applyProtection="0"/>
    <xf numFmtId="43" fontId="16" fillId="0" borderId="0" applyFont="0" applyFill="0" applyBorder="0" applyAlignment="0" applyProtection="0"/>
    <xf numFmtId="340" fontId="16" fillId="0" borderId="0" applyFont="0" applyFill="0" applyBorder="0" applyAlignment="0"/>
    <xf numFmtId="340" fontId="16" fillId="0" borderId="0" applyFont="0" applyFill="0" applyBorder="0" applyAlignment="0"/>
    <xf numFmtId="9" fontId="16" fillId="0" borderId="0" applyFont="0" applyFill="0" applyBorder="0" applyAlignment="0" applyProtection="0"/>
    <xf numFmtId="271" fontId="16" fillId="6" borderId="0" applyFont="0" applyFill="0" applyBorder="0" applyAlignment="0" applyProtection="0"/>
    <xf numFmtId="271" fontId="16" fillId="6" borderId="0" applyFont="0" applyFill="0" applyBorder="0" applyAlignment="0" applyProtection="0"/>
    <xf numFmtId="271" fontId="16" fillId="6" borderId="24" applyFont="0" applyFill="0" applyBorder="0" applyAlignment="0" applyProtection="0"/>
    <xf numFmtId="271" fontId="16" fillId="6" borderId="24" applyFont="0" applyFill="0" applyBorder="0" applyAlignment="0" applyProtection="0"/>
    <xf numFmtId="335" fontId="16" fillId="0" borderId="0" applyFill="0" applyBorder="0" applyAlignment="0"/>
    <xf numFmtId="335"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2" fontId="16" fillId="6" borderId="0" applyFont="0" applyFill="0" applyBorder="0" applyAlignment="0"/>
    <xf numFmtId="342"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2" fontId="16" fillId="6" borderId="0" applyFont="0" applyBorder="0" applyAlignment="0">
      <protection locked="0"/>
    </xf>
    <xf numFmtId="342" fontId="16" fillId="6" borderId="0" applyFont="0" applyBorder="0" applyAlignment="0">
      <protection locked="0"/>
    </xf>
    <xf numFmtId="195" fontId="16" fillId="6" borderId="0" applyFont="0" applyBorder="0" applyAlignment="0">
      <protection locked="0"/>
    </xf>
    <xf numFmtId="0" fontId="74" fillId="37" borderId="0" applyNumberFormat="0" applyBorder="0" applyAlignment="0" applyProtection="0"/>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195" fontId="16" fillId="6" borderId="0" applyFont="0" applyBorder="0" applyAlignment="0">
      <protection locked="0"/>
    </xf>
    <xf numFmtId="0" fontId="74" fillId="12" borderId="0" applyNumberFormat="0" applyBorder="0" applyAlignment="0" applyProtection="0"/>
    <xf numFmtId="335" fontId="16" fillId="0" borderId="0" applyFill="0" applyBorder="0" applyAlignment="0"/>
    <xf numFmtId="335" fontId="16" fillId="0" borderId="0" applyFill="0" applyBorder="0" applyAlignment="0"/>
    <xf numFmtId="9" fontId="16" fillId="0" borderId="0" applyFont="0" applyFill="0" applyBorder="0" applyAlignment="0" applyProtection="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3" fontId="16" fillId="5" borderId="0" applyFont="0" applyBorder="0" applyAlignment="0" applyProtection="0">
      <alignment horizontal="right"/>
      <protection hidden="1"/>
    </xf>
    <xf numFmtId="343"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41" fontId="2" fillId="0" borderId="0" applyFont="0" applyFill="0" applyBorder="0" applyAlignment="0" applyProtection="0"/>
    <xf numFmtId="220"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4" fontId="16" fillId="0" borderId="0" applyFont="0" applyFill="0" applyBorder="0" applyAlignment="0" applyProtection="0"/>
    <xf numFmtId="344"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2" fontId="16" fillId="0" borderId="0" applyFont="0" applyFill="0" applyBorder="0" applyAlignment="0" applyProtection="0"/>
    <xf numFmtId="212" fontId="16"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7" fontId="16" fillId="0" borderId="0"/>
    <xf numFmtId="187" fontId="16" fillId="0" borderId="0"/>
    <xf numFmtId="9" fontId="16" fillId="0" borderId="0" applyFont="0" applyFill="0" applyBorder="0" applyAlignment="0" applyProtection="0"/>
    <xf numFmtId="337" fontId="16" fillId="0" borderId="0" applyFont="0" applyFill="0" applyBorder="0" applyAlignment="0" applyProtection="0"/>
    <xf numFmtId="337" fontId="16" fillId="0" borderId="0" applyFont="0" applyFill="0" applyBorder="0" applyAlignment="0" applyProtection="0"/>
    <xf numFmtId="195" fontId="16" fillId="0" borderId="0" applyFont="0" applyFill="0" applyBorder="0" applyAlignment="0"/>
    <xf numFmtId="195" fontId="16" fillId="0" borderId="0" applyFont="0" applyFill="0" applyBorder="0" applyAlignment="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335" fontId="16" fillId="0" borderId="0" applyFill="0" applyBorder="0" applyAlignment="0"/>
    <xf numFmtId="335" fontId="16" fillId="0" borderId="0" applyFill="0" applyBorder="0" applyAlignment="0"/>
    <xf numFmtId="335" fontId="16" fillId="0" borderId="0" applyFill="0" applyBorder="0" applyAlignment="0"/>
    <xf numFmtId="335" fontId="16" fillId="0" borderId="0" applyFill="0" applyBorder="0" applyAlignment="0"/>
    <xf numFmtId="338" fontId="16" fillId="0" borderId="0" applyFill="0" applyBorder="0" applyAlignment="0"/>
    <xf numFmtId="338" fontId="16" fillId="0" borderId="0" applyFill="0" applyBorder="0" applyAlignment="0"/>
    <xf numFmtId="14" fontId="89" fillId="0" borderId="0" applyNumberFormat="0" applyFill="0" applyBorder="0" applyAlignment="0" applyProtection="0">
      <alignment horizontal="left"/>
    </xf>
    <xf numFmtId="0" fontId="16" fillId="0" borderId="0"/>
    <xf numFmtId="250" fontId="16" fillId="0" borderId="0" applyFill="0" applyBorder="0" applyAlignment="0"/>
    <xf numFmtId="250" fontId="16" fillId="0" borderId="0" applyFill="0" applyBorder="0" applyAlignment="0"/>
    <xf numFmtId="339" fontId="16" fillId="0" borderId="0" applyFill="0" applyBorder="0" applyAlignment="0"/>
    <xf numFmtId="339" fontId="16" fillId="0" borderId="0" applyFill="0" applyBorder="0" applyAlignment="0"/>
    <xf numFmtId="341" fontId="16" fillId="0" borderId="0" applyFill="0" applyBorder="0" applyAlignment="0" applyProtection="0">
      <alignment horizontal="right"/>
    </xf>
    <xf numFmtId="341"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41"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197"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202" fontId="16" fillId="0" borderId="0" applyFill="0" applyBorder="0" applyAlignment="0"/>
    <xf numFmtId="41" fontId="16" fillId="0" borderId="0" applyFont="0" applyFill="0" applyBorder="0" applyAlignment="0" applyProtection="0"/>
    <xf numFmtId="201" fontId="16" fillId="0" borderId="0" applyFont="0" applyFill="0" applyBorder="0" applyAlignment="0" applyProtection="0"/>
    <xf numFmtId="0" fontId="74" fillId="43" borderId="0" applyNumberFormat="0" applyBorder="0" applyAlignment="0" applyProtection="0"/>
    <xf numFmtId="203" fontId="16" fillId="0" borderId="0" applyFont="0" applyFill="0" applyBorder="0" applyAlignment="0"/>
    <xf numFmtId="205" fontId="16" fillId="6" borderId="0" applyFont="0" applyFill="0" applyBorder="0" applyAlignment="0" applyProtection="0"/>
    <xf numFmtId="205" fontId="16" fillId="6" borderId="24"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06" fontId="16" fillId="6" borderId="0" applyFont="0" applyFill="0" applyBorder="0" applyAlignment="0"/>
    <xf numFmtId="206" fontId="16" fillId="6" borderId="0" applyFont="0" applyBorder="0" applyAlignment="0">
      <protection locked="0"/>
    </xf>
    <xf numFmtId="201" fontId="16" fillId="0" borderId="0" applyFill="0" applyBorder="0" applyAlignment="0"/>
    <xf numFmtId="201" fontId="16" fillId="0" borderId="0" applyFill="0" applyBorder="0" applyAlignment="0"/>
    <xf numFmtId="202" fontId="16" fillId="0" borderId="0" applyFill="0" applyBorder="0" applyAlignment="0"/>
    <xf numFmtId="0" fontId="16" fillId="5" borderId="0" applyFont="0" applyBorder="0" applyAlignment="0" applyProtection="0">
      <alignment horizontal="right"/>
      <protection hidden="1"/>
    </xf>
    <xf numFmtId="209" fontId="47" fillId="0" borderId="0" applyFont="0" applyFill="0" applyBorder="0" applyAlignment="0"/>
    <xf numFmtId="0" fontId="2" fillId="0" borderId="0"/>
    <xf numFmtId="0" fontId="16" fillId="0" borderId="0" applyFont="0" applyFill="0" applyBorder="0" applyAlignment="0" applyProtection="0"/>
    <xf numFmtId="210" fontId="16" fillId="0" borderId="0" applyFont="0" applyFill="0" applyBorder="0" applyAlignment="0" applyProtection="0"/>
    <xf numFmtId="211" fontId="16" fillId="0" borderId="0"/>
    <xf numFmtId="200" fontId="16" fillId="0" borderId="0" applyFont="0" applyFill="0" applyBorder="0" applyAlignment="0" applyProtection="0"/>
    <xf numFmtId="168" fontId="16" fillId="0" borderId="0" applyFont="0" applyFill="0" applyBorder="0" applyAlignment="0"/>
    <xf numFmtId="9" fontId="16" fillId="0" borderId="0" applyFont="0" applyFill="0" applyBorder="0" applyAlignment="0" applyProtection="0"/>
    <xf numFmtId="211" fontId="16" fillId="0" borderId="0" applyFont="0" applyFill="0" applyBorder="0" applyAlignment="0" applyProtection="0"/>
    <xf numFmtId="201" fontId="16" fillId="0" borderId="0" applyFill="0" applyBorder="0" applyAlignment="0"/>
    <xf numFmtId="201" fontId="16" fillId="0" borderId="0" applyFill="0" applyBorder="0" applyAlignment="0"/>
    <xf numFmtId="202" fontId="16" fillId="0" borderId="0" applyFill="0" applyBorder="0" applyAlignment="0"/>
    <xf numFmtId="213" fontId="89" fillId="0" borderId="0" applyNumberFormat="0" applyFill="0" applyBorder="0" applyAlignment="0" applyProtection="0">
      <alignment horizontal="left"/>
    </xf>
    <xf numFmtId="214" fontId="16" fillId="0" borderId="0" applyFill="0" applyBorder="0" applyAlignment="0"/>
    <xf numFmtId="215" fontId="16" fillId="0" borderId="0" applyFill="0" applyBorder="0" applyAlignment="0"/>
    <xf numFmtId="216" fontId="16" fillId="0" borderId="0" applyFill="0" applyBorder="0" applyAlignment="0" applyProtection="0">
      <alignment horizontal="right"/>
    </xf>
    <xf numFmtId="0" fontId="2" fillId="0" borderId="0"/>
    <xf numFmtId="43"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43" fontId="16" fillId="0" borderId="0" applyFont="0" applyFill="0" applyBorder="0" applyAlignment="0" applyProtection="0"/>
    <xf numFmtId="43" fontId="16" fillId="0" borderId="0" applyFont="0" applyFill="0" applyBorder="0" applyAlignment="0" applyProtection="0"/>
    <xf numFmtId="0" fontId="74" fillId="43" borderId="0" applyNumberFormat="0" applyBorder="0" applyAlignment="0" applyProtection="0"/>
    <xf numFmtId="41" fontId="16" fillId="0" borderId="0" applyFont="0" applyFill="0" applyBorder="0" applyAlignment="0" applyProtection="0"/>
    <xf numFmtId="0" fontId="74" fillId="12" borderId="0" applyNumberFormat="0" applyBorder="0" applyAlignment="0" applyProtection="0"/>
    <xf numFmtId="43"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43" fontId="16" fillId="0" borderId="0" applyFont="0" applyFill="0" applyBorder="0" applyAlignment="0" applyProtection="0"/>
    <xf numFmtId="0" fontId="74" fillId="12" borderId="0" applyNumberFormat="0" applyBorder="0" applyAlignment="0" applyProtection="0"/>
    <xf numFmtId="195"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41"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41"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41" fontId="2" fillId="0" borderId="0" applyFont="0" applyFill="0" applyBorder="0" applyAlignment="0" applyProtection="0"/>
    <xf numFmtId="0" fontId="2" fillId="0" borderId="0"/>
    <xf numFmtId="0" fontId="5" fillId="0" borderId="0"/>
    <xf numFmtId="41" fontId="5"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 fillId="0" borderId="0"/>
    <xf numFmtId="41" fontId="5" fillId="0" borderId="0" applyFont="0" applyFill="0" applyBorder="0" applyAlignment="0" applyProtection="0"/>
    <xf numFmtId="0" fontId="16" fillId="0" borderId="0"/>
    <xf numFmtId="43" fontId="37"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43" fontId="38" fillId="0" borderId="0" applyFont="0" applyFill="0" applyBorder="0" applyAlignment="0" applyProtection="0"/>
    <xf numFmtId="41" fontId="5" fillId="0" borderId="0" applyFont="0" applyFill="0" applyBorder="0" applyAlignment="0" applyProtection="0"/>
    <xf numFmtId="0" fontId="5" fillId="0" borderId="0"/>
    <xf numFmtId="43" fontId="16"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16" fillId="0" borderId="0"/>
    <xf numFmtId="41" fontId="5" fillId="0" borderId="0" applyFont="0" applyFill="0" applyBorder="0" applyAlignment="0" applyProtection="0"/>
    <xf numFmtId="43" fontId="16" fillId="0" borderId="0" applyFont="0" applyFill="0" applyBorder="0" applyAlignment="0" applyProtection="0"/>
    <xf numFmtId="0" fontId="66" fillId="0" borderId="0"/>
    <xf numFmtId="41" fontId="66" fillId="0" borderId="0" applyFont="0" applyFill="0" applyBorder="0" applyAlignment="0" applyProtection="0"/>
    <xf numFmtId="9" fontId="2" fillId="0" borderId="0" applyFont="0" applyFill="0" applyBorder="0" applyAlignment="0" applyProtection="0"/>
    <xf numFmtId="0" fontId="16" fillId="0" borderId="0"/>
    <xf numFmtId="41" fontId="16"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9" fontId="2" fillId="0" borderId="0" applyFont="0" applyFill="0" applyBorder="0" applyAlignment="0" applyProtection="0"/>
    <xf numFmtId="41" fontId="5" fillId="0" borderId="0" applyFont="0" applyFill="0" applyBorder="0" applyAlignment="0" applyProtection="0"/>
    <xf numFmtId="0" fontId="240" fillId="0" borderId="0"/>
    <xf numFmtId="164" fontId="240" fillId="0" borderId="0" applyFont="0" applyFill="0" applyBorder="0" applyAlignment="0" applyProtection="0"/>
    <xf numFmtId="275" fontId="240" fillId="0" borderId="0" applyFont="0" applyFill="0" applyBorder="0" applyAlignment="0" applyProtection="0"/>
    <xf numFmtId="0" fontId="241" fillId="0" borderId="40" applyBorder="0">
      <alignment horizontal="center"/>
    </xf>
    <xf numFmtId="43" fontId="5" fillId="0" borderId="0" applyFont="0" applyFill="0" applyBorder="0" applyAlignment="0" applyProtection="0"/>
    <xf numFmtId="9" fontId="5" fillId="0" borderId="0" applyFont="0" applyFill="0" applyBorder="0" applyAlignment="0" applyProtection="0"/>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41"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41"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41" fontId="13" fillId="0" borderId="0" xfId="1" applyFont="1" applyFill="1" applyBorder="1"/>
    <xf numFmtId="0" fontId="34" fillId="0" borderId="0" xfId="3" applyFont="1" applyAlignment="1">
      <alignment horizontal="left"/>
    </xf>
    <xf numFmtId="0" fontId="4" fillId="0" borderId="0" xfId="50" applyFont="1" applyAlignment="1">
      <alignment wrapText="1"/>
    </xf>
    <xf numFmtId="41"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41" fontId="13" fillId="0" borderId="0" xfId="3" applyNumberFormat="1" applyFont="1" applyAlignment="1">
      <alignment wrapText="1"/>
    </xf>
    <xf numFmtId="0" fontId="34" fillId="0" borderId="7" xfId="3" applyFont="1" applyBorder="1" applyAlignment="1">
      <alignment horizontal="center" readingOrder="1"/>
    </xf>
    <xf numFmtId="41" fontId="0" fillId="0" borderId="0" xfId="0" applyNumberFormat="1" applyAlignment="1">
      <alignment horizontal="center" readingOrder="1"/>
    </xf>
    <xf numFmtId="41"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41"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3" fontId="0" fillId="0" borderId="0" xfId="0" applyNumberFormat="1" applyAlignment="1">
      <alignment vertical="center"/>
    </xf>
    <xf numFmtId="194"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41"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6" fontId="13" fillId="0" borderId="0" xfId="3" applyNumberFormat="1" applyFont="1"/>
    <xf numFmtId="0" fontId="0" fillId="0" borderId="0" xfId="0" applyAlignment="1">
      <alignment horizontal="right" vertical="top"/>
    </xf>
    <xf numFmtId="0" fontId="13" fillId="0" borderId="0" xfId="3" applyFont="1" applyAlignment="1">
      <alignment horizontal="left" wrapText="1"/>
    </xf>
    <xf numFmtId="347"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3" fontId="0" fillId="0" borderId="0" xfId="0" applyNumberFormat="1" applyAlignment="1">
      <alignment horizontal="right" vertical="center"/>
    </xf>
    <xf numFmtId="41" fontId="242" fillId="0" borderId="0" xfId="1" applyFont="1" applyFill="1" applyBorder="1"/>
    <xf numFmtId="41" fontId="245" fillId="0" borderId="0" xfId="1" applyFont="1" applyFill="1" applyBorder="1"/>
    <xf numFmtId="41" fontId="245" fillId="0" borderId="0" xfId="1" applyFont="1" applyFill="1" applyBorder="1" applyAlignment="1">
      <alignment horizontal="left" wrapText="1" indent="1"/>
    </xf>
    <xf numFmtId="41" fontId="242" fillId="0" borderId="0" xfId="1" applyFont="1" applyFill="1" applyBorder="1" applyAlignment="1">
      <alignment horizontal="left" indent="1"/>
    </xf>
    <xf numFmtId="41" fontId="245" fillId="0" borderId="0" xfId="1" applyFont="1" applyFill="1" applyBorder="1" applyAlignment="1">
      <alignment horizontal="left" indent="1"/>
    </xf>
    <xf numFmtId="0" fontId="71" fillId="0" borderId="0" xfId="3" applyFont="1" applyAlignment="1">
      <alignment horizontal="right"/>
    </xf>
    <xf numFmtId="41" fontId="243" fillId="0" borderId="0" xfId="1" applyFont="1"/>
    <xf numFmtId="41" fontId="242" fillId="0" borderId="0" xfId="1" applyFont="1" applyFill="1" applyBorder="1" applyAlignment="1">
      <alignment horizontal="left" wrapText="1" indent="1"/>
    </xf>
    <xf numFmtId="41" fontId="244" fillId="0" borderId="0" xfId="1" applyFont="1"/>
    <xf numFmtId="41" fontId="243" fillId="0" borderId="0" xfId="1" applyFont="1" applyAlignment="1">
      <alignment vertical="center"/>
    </xf>
    <xf numFmtId="41" fontId="243" fillId="0" borderId="0" xfId="1" applyFont="1" applyAlignment="1">
      <alignment wrapText="1"/>
    </xf>
    <xf numFmtId="41"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3" fontId="0" fillId="0" borderId="0" xfId="0" applyNumberFormat="1"/>
    <xf numFmtId="41" fontId="245" fillId="0" borderId="0" xfId="1" applyFont="1" applyFill="1" applyBorder="1" applyAlignment="1">
      <alignment horizontal="left" vertical="center"/>
    </xf>
    <xf numFmtId="0" fontId="17" fillId="0" borderId="0" xfId="50" applyAlignment="1">
      <alignment horizontal="center" vertical="center"/>
    </xf>
    <xf numFmtId="41" fontId="13" fillId="0" borderId="0" xfId="1" applyFont="1" applyFill="1" applyBorder="1" applyAlignment="1">
      <alignment vertical="center"/>
    </xf>
    <xf numFmtId="41" fontId="245" fillId="0" borderId="0" xfId="1" applyFont="1" applyFill="1" applyBorder="1" applyAlignment="1">
      <alignment vertical="center"/>
    </xf>
    <xf numFmtId="43" fontId="0" fillId="0" borderId="0" xfId="21194" applyFont="1"/>
    <xf numFmtId="9" fontId="0" fillId="0" borderId="0" xfId="21195" applyFont="1"/>
    <xf numFmtId="193" fontId="0" fillId="0" borderId="0" xfId="21195" applyNumberFormat="1" applyFont="1"/>
    <xf numFmtId="41" fontId="13" fillId="0" borderId="0" xfId="3" applyNumberFormat="1" applyFont="1" applyAlignment="1">
      <alignment horizontal="right" vertical="center"/>
    </xf>
    <xf numFmtId="41" fontId="13" fillId="0" borderId="0" xfId="1" applyFont="1" applyFill="1" applyBorder="1" applyAlignment="1">
      <alignment horizontal="right" vertical="center"/>
    </xf>
    <xf numFmtId="41" fontId="34" fillId="0" borderId="7" xfId="3" applyNumberFormat="1" applyFont="1" applyBorder="1" applyAlignment="1">
      <alignment horizontal="center" vertical="center" wrapText="1"/>
    </xf>
    <xf numFmtId="195" fontId="13" fillId="0" borderId="0" xfId="3" applyNumberFormat="1" applyFont="1" applyAlignment="1">
      <alignment horizontal="right" vertical="center"/>
    </xf>
    <xf numFmtId="41" fontId="71" fillId="0" borderId="0" xfId="1" applyFont="1" applyFill="1" applyBorder="1" applyAlignment="1">
      <alignment horizontal="right" vertical="center"/>
    </xf>
    <xf numFmtId="41" fontId="71" fillId="0" borderId="0" xfId="1" applyFont="1" applyFill="1" applyBorder="1" applyAlignment="1">
      <alignment vertical="center"/>
    </xf>
    <xf numFmtId="41" fontId="71" fillId="0" borderId="0" xfId="3" applyNumberFormat="1" applyFont="1" applyAlignment="1">
      <alignment horizontal="right" vertical="center"/>
    </xf>
    <xf numFmtId="195" fontId="71" fillId="0" borderId="0" xfId="3" applyNumberFormat="1" applyFont="1" applyAlignment="1">
      <alignment horizontal="right" vertical="center"/>
    </xf>
    <xf numFmtId="195" fontId="0" fillId="0" borderId="0" xfId="0" applyNumberFormat="1"/>
    <xf numFmtId="195" fontId="13" fillId="0" borderId="0" xfId="1" applyNumberFormat="1" applyFont="1" applyFill="1" applyBorder="1"/>
    <xf numFmtId="195" fontId="13" fillId="0" borderId="0" xfId="1" applyNumberFormat="1" applyFont="1" applyFill="1" applyBorder="1" applyAlignment="1">
      <alignment vertical="center"/>
    </xf>
    <xf numFmtId="195" fontId="71" fillId="0" borderId="0" xfId="1" applyNumberFormat="1" applyFont="1" applyFill="1" applyBorder="1"/>
    <xf numFmtId="195" fontId="71" fillId="0" borderId="0" xfId="1" applyNumberFormat="1" applyFont="1" applyFill="1" applyBorder="1" applyAlignment="1">
      <alignment vertical="center"/>
    </xf>
    <xf numFmtId="41" fontId="71" fillId="0" borderId="0" xfId="1" applyFont="1" applyFill="1" applyBorder="1" applyAlignment="1">
      <alignment horizontal="left" indent="1"/>
    </xf>
    <xf numFmtId="195" fontId="13" fillId="0" borderId="0" xfId="1" applyNumberFormat="1" applyFont="1" applyFill="1" applyBorder="1" applyAlignment="1">
      <alignment horizontal="right" vertical="center"/>
    </xf>
    <xf numFmtId="195" fontId="71" fillId="0" borderId="0" xfId="1" applyNumberFormat="1" applyFont="1" applyFill="1" applyBorder="1" applyAlignment="1">
      <alignment horizontal="right" vertical="center"/>
    </xf>
    <xf numFmtId="195" fontId="0" fillId="0" borderId="0" xfId="1" applyNumberFormat="1" applyFont="1"/>
    <xf numFmtId="0" fontId="8" fillId="0" borderId="0" xfId="0" applyFont="1" applyAlignment="1">
      <alignment horizontal="left" wrapText="1"/>
    </xf>
    <xf numFmtId="195" fontId="13" fillId="0" borderId="0" xfId="3" applyNumberFormat="1" applyFont="1"/>
    <xf numFmtId="43" fontId="13" fillId="0" borderId="0" xfId="1" applyNumberFormat="1" applyFont="1" applyFill="1" applyBorder="1" applyAlignment="1">
      <alignment horizontal="right" vertical="center"/>
    </xf>
    <xf numFmtId="195" fontId="71" fillId="0" borderId="0" xfId="3" applyNumberFormat="1" applyFont="1"/>
    <xf numFmtId="233" fontId="13" fillId="0" borderId="0" xfId="3" applyNumberFormat="1" applyFont="1" applyAlignment="1">
      <alignment horizontal="right" vertical="center"/>
    </xf>
    <xf numFmtId="233" fontId="71" fillId="0" borderId="0" xfId="3" applyNumberFormat="1" applyFont="1" applyAlignment="1">
      <alignment horizontal="right" vertical="center"/>
    </xf>
    <xf numFmtId="41" fontId="13" fillId="0" borderId="0" xfId="1" applyFont="1"/>
    <xf numFmtId="41" fontId="71" fillId="0" borderId="0" xfId="1" applyFont="1"/>
    <xf numFmtId="41" fontId="13" fillId="0" borderId="0" xfId="1" applyFont="1" applyAlignment="1">
      <alignment horizontal="right" vertical="center"/>
    </xf>
    <xf numFmtId="41" fontId="71" fillId="0" borderId="0" xfId="1" applyFont="1" applyAlignment="1">
      <alignment horizontal="right" vertical="center"/>
    </xf>
    <xf numFmtId="41" fontId="15" fillId="0" borderId="0" xfId="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zoomScaleNormal="100" zoomScaleSheetLayoutView="100" workbookViewId="0"/>
  </sheetViews>
  <sheetFormatPr defaultRowHeight="14.5"/>
  <cols>
    <col min="1" max="1" width="3.1796875" style="16" customWidth="1"/>
    <col min="2" max="2" width="3.1796875" customWidth="1"/>
    <col min="3" max="3" width="62.1796875" bestFit="1" customWidth="1"/>
    <col min="4" max="4" width="61.8164062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H5" activePane="bottomRight" state="frozen"/>
      <selection pane="topRight"/>
      <selection pane="bottomLeft"/>
      <selection pane="bottomRight"/>
    </sheetView>
  </sheetViews>
  <sheetFormatPr defaultColWidth="9.1796875" defaultRowHeight="14.5"/>
  <cols>
    <col min="1" max="1" width="9.1796875" style="19"/>
    <col min="2" max="2" width="67.1796875" style="53" customWidth="1"/>
    <col min="3" max="14" width="18.1796875" style="19" customWidth="1"/>
    <col min="15" max="15" width="56.453125" style="19" bestFit="1" customWidth="1"/>
    <col min="16" max="16384" width="9.1796875" style="19"/>
  </cols>
  <sheetData>
    <row r="1" spans="1:15">
      <c r="O1" s="82" t="s">
        <v>404</v>
      </c>
    </row>
    <row r="2" spans="1:15" ht="22.5" thickBot="1">
      <c r="A2" s="139" t="s">
        <v>114</v>
      </c>
      <c r="B2" s="140"/>
      <c r="C2" s="140"/>
      <c r="D2" s="140"/>
      <c r="E2" s="140"/>
      <c r="F2" s="140"/>
      <c r="G2" s="140"/>
      <c r="H2" s="140"/>
      <c r="I2" s="140"/>
      <c r="J2" s="140"/>
      <c r="K2" s="140"/>
      <c r="L2" s="140"/>
      <c r="M2" s="140"/>
      <c r="N2" s="140"/>
      <c r="O2" s="140"/>
    </row>
    <row r="3" spans="1:15" ht="22.5" thickBot="1">
      <c r="A3" s="145" t="s">
        <v>444</v>
      </c>
      <c r="B3" s="146"/>
      <c r="C3" s="146"/>
      <c r="D3" s="146"/>
      <c r="E3" s="146"/>
      <c r="F3" s="146"/>
      <c r="G3" s="146"/>
      <c r="H3" s="146"/>
      <c r="I3" s="146"/>
      <c r="J3" s="146"/>
      <c r="K3" s="146"/>
      <c r="L3" s="146"/>
      <c r="M3" s="146"/>
      <c r="N3" s="146"/>
      <c r="O3" s="146"/>
    </row>
    <row r="4" spans="1:15" s="47"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1">
        <v>13476733</v>
      </c>
      <c r="D5" s="32">
        <v>13144047</v>
      </c>
      <c r="E5" s="32">
        <v>13499631</v>
      </c>
      <c r="F5" s="116">
        <v>16153651.289999999</v>
      </c>
      <c r="G5" s="32">
        <v>16223552</v>
      </c>
      <c r="H5" s="32">
        <v>15300978</v>
      </c>
      <c r="I5" s="116">
        <v>14344289</v>
      </c>
      <c r="J5" s="32">
        <v>13056589</v>
      </c>
      <c r="K5" s="116"/>
      <c r="L5" s="32"/>
      <c r="M5" s="32"/>
      <c r="N5" s="32"/>
      <c r="O5" s="78" t="s">
        <v>160</v>
      </c>
    </row>
    <row r="6" spans="1:15">
      <c r="A6" s="20">
        <v>2</v>
      </c>
      <c r="B6" s="37" t="s">
        <v>146</v>
      </c>
      <c r="C6" s="121">
        <v>9270634.3077199999</v>
      </c>
      <c r="D6" s="32">
        <v>9377236.1998399999</v>
      </c>
      <c r="E6" s="32">
        <v>8911537.7897399999</v>
      </c>
      <c r="F6" s="116">
        <v>8186775.07816</v>
      </c>
      <c r="G6" s="32">
        <v>8126999.6332900003</v>
      </c>
      <c r="H6" s="32">
        <v>8483417.3005400002</v>
      </c>
      <c r="I6" s="116">
        <v>8561153.3047899995</v>
      </c>
      <c r="J6" s="32">
        <v>8954501.3300000001</v>
      </c>
      <c r="K6" s="116"/>
      <c r="L6" s="32"/>
      <c r="M6" s="32"/>
      <c r="N6" s="32"/>
      <c r="O6" s="78" t="s">
        <v>27</v>
      </c>
    </row>
    <row r="7" spans="1:15">
      <c r="A7" s="20">
        <v>3</v>
      </c>
      <c r="B7" s="37" t="s">
        <v>151</v>
      </c>
      <c r="C7" s="121">
        <v>19333644.391900003</v>
      </c>
      <c r="D7" s="32">
        <v>19288842.188790001</v>
      </c>
      <c r="E7" s="32">
        <v>19256045.240309998</v>
      </c>
      <c r="F7" s="116">
        <v>19061612.826549999</v>
      </c>
      <c r="G7" s="32">
        <v>18897521.510129999</v>
      </c>
      <c r="H7" s="32">
        <v>18650094.564940002</v>
      </c>
      <c r="I7" s="116">
        <v>18957970.872200005</v>
      </c>
      <c r="J7" s="32">
        <v>18878724.280000001</v>
      </c>
      <c r="K7" s="116"/>
      <c r="L7" s="32"/>
      <c r="M7" s="32"/>
      <c r="N7" s="32"/>
      <c r="O7" s="78" t="s">
        <v>405</v>
      </c>
    </row>
    <row r="8" spans="1:15">
      <c r="A8" s="20">
        <v>4</v>
      </c>
      <c r="B8" s="37" t="s">
        <v>152</v>
      </c>
      <c r="C8" s="121">
        <v>61010523.774729997</v>
      </c>
      <c r="D8" s="32">
        <v>61532921.809430003</v>
      </c>
      <c r="E8" s="32">
        <v>61472384.142349996</v>
      </c>
      <c r="F8" s="116">
        <v>61116103.412880003</v>
      </c>
      <c r="G8" s="32">
        <v>61235993.20239</v>
      </c>
      <c r="H8" s="32">
        <v>61797911.508750007</v>
      </c>
      <c r="I8" s="116">
        <v>61661974.509010002</v>
      </c>
      <c r="J8" s="32">
        <v>61496856.210000001</v>
      </c>
      <c r="K8" s="116"/>
      <c r="L8" s="32"/>
      <c r="M8" s="32"/>
      <c r="N8" s="32"/>
      <c r="O8" s="78" t="s">
        <v>30</v>
      </c>
    </row>
    <row r="9" spans="1:15">
      <c r="A9" s="20">
        <v>5</v>
      </c>
      <c r="B9" s="37" t="s">
        <v>153</v>
      </c>
      <c r="C9" s="121">
        <v>0</v>
      </c>
      <c r="D9" s="32">
        <v>0</v>
      </c>
      <c r="E9" s="32">
        <v>0</v>
      </c>
      <c r="F9" s="32">
        <v>0</v>
      </c>
      <c r="G9" s="32">
        <v>0</v>
      </c>
      <c r="H9" s="32">
        <v>0</v>
      </c>
      <c r="I9" s="32">
        <v>0</v>
      </c>
      <c r="J9" s="32">
        <v>0</v>
      </c>
      <c r="K9" s="116"/>
      <c r="L9" s="32"/>
      <c r="M9" s="32"/>
      <c r="N9" s="32"/>
      <c r="O9" s="78" t="s">
        <v>33</v>
      </c>
    </row>
    <row r="10" spans="1:15">
      <c r="A10" s="20">
        <v>6</v>
      </c>
      <c r="B10" s="37" t="s">
        <v>154</v>
      </c>
      <c r="C10" s="121">
        <v>0</v>
      </c>
      <c r="D10" s="32">
        <v>0</v>
      </c>
      <c r="E10" s="32">
        <v>0</v>
      </c>
      <c r="F10" s="32">
        <v>0</v>
      </c>
      <c r="G10" s="32">
        <v>0</v>
      </c>
      <c r="H10" s="32">
        <v>0</v>
      </c>
      <c r="I10" s="32">
        <v>0</v>
      </c>
      <c r="J10" s="32">
        <v>0</v>
      </c>
      <c r="K10" s="116"/>
      <c r="L10" s="32"/>
      <c r="M10" s="32"/>
      <c r="N10" s="32"/>
      <c r="O10" s="78" t="s">
        <v>35</v>
      </c>
    </row>
    <row r="11" spans="1:15">
      <c r="A11" s="20">
        <v>7</v>
      </c>
      <c r="B11" s="37" t="s">
        <v>36</v>
      </c>
      <c r="C11" s="121">
        <v>0</v>
      </c>
      <c r="D11" s="32">
        <v>0</v>
      </c>
      <c r="E11" s="32">
        <v>0</v>
      </c>
      <c r="F11" s="32">
        <v>0</v>
      </c>
      <c r="G11" s="32">
        <v>0</v>
      </c>
      <c r="H11" s="32">
        <v>0</v>
      </c>
      <c r="I11" s="32">
        <v>0</v>
      </c>
      <c r="J11" s="32">
        <v>0</v>
      </c>
      <c r="K11" s="116"/>
      <c r="L11" s="32"/>
      <c r="M11" s="32"/>
      <c r="N11" s="32"/>
      <c r="O11" s="78" t="s">
        <v>37</v>
      </c>
    </row>
    <row r="12" spans="1:15">
      <c r="A12" s="20">
        <v>8</v>
      </c>
      <c r="B12" s="37" t="s">
        <v>38</v>
      </c>
      <c r="C12" s="121">
        <v>21818559.783330001</v>
      </c>
      <c r="D12" s="32">
        <v>21665830.549209997</v>
      </c>
      <c r="E12" s="32">
        <v>21319261.704659998</v>
      </c>
      <c r="F12" s="116">
        <v>20814766.244490001</v>
      </c>
      <c r="G12" s="32">
        <v>21527282.925000001</v>
      </c>
      <c r="H12" s="32">
        <v>23103485.154990003</v>
      </c>
      <c r="I12" s="116">
        <v>23743871.573650002</v>
      </c>
      <c r="J12" s="32">
        <v>24388672.23</v>
      </c>
      <c r="K12" s="116"/>
      <c r="L12" s="32"/>
      <c r="M12" s="32"/>
      <c r="N12" s="32"/>
      <c r="O12" s="78" t="s">
        <v>39</v>
      </c>
    </row>
    <row r="13" spans="1:15">
      <c r="A13" s="20">
        <v>9</v>
      </c>
      <c r="B13" s="37" t="s">
        <v>155</v>
      </c>
      <c r="C13" s="121">
        <v>733912.18625999999</v>
      </c>
      <c r="D13" s="32">
        <v>731922.50725999998</v>
      </c>
      <c r="E13" s="32">
        <v>706305.97783999995</v>
      </c>
      <c r="F13" s="116">
        <v>688390.20423000003</v>
      </c>
      <c r="G13" s="32">
        <v>690935.57465999993</v>
      </c>
      <c r="H13" s="32">
        <v>668093.0610799999</v>
      </c>
      <c r="I13" s="116">
        <v>658156.41379000002</v>
      </c>
      <c r="J13" s="32">
        <v>669219.41</v>
      </c>
      <c r="K13" s="116"/>
      <c r="L13" s="32"/>
      <c r="M13" s="32"/>
      <c r="N13" s="32"/>
      <c r="O13" s="78" t="s">
        <v>161</v>
      </c>
    </row>
    <row r="14" spans="1:15">
      <c r="A14" s="20">
        <v>10</v>
      </c>
      <c r="B14" s="37" t="s">
        <v>156</v>
      </c>
      <c r="C14" s="121">
        <v>106110.2</v>
      </c>
      <c r="D14" s="32">
        <v>104800.2</v>
      </c>
      <c r="E14" s="32">
        <v>104800.2</v>
      </c>
      <c r="F14" s="116">
        <v>104800.2</v>
      </c>
      <c r="G14" s="32">
        <v>94320.18</v>
      </c>
      <c r="H14" s="32">
        <v>104800.2</v>
      </c>
      <c r="I14" s="116">
        <v>104800.2</v>
      </c>
      <c r="J14" s="32">
        <v>96940.19</v>
      </c>
      <c r="K14" s="116"/>
      <c r="L14" s="32"/>
      <c r="M14" s="32"/>
      <c r="N14" s="32"/>
      <c r="O14" s="78" t="s">
        <v>42</v>
      </c>
    </row>
    <row r="15" spans="1:15">
      <c r="A15" s="20">
        <v>11</v>
      </c>
      <c r="B15" s="37" t="s">
        <v>118</v>
      </c>
      <c r="C15" s="121">
        <v>6249072.5430000005</v>
      </c>
      <c r="D15" s="32">
        <v>6257078.1899300003</v>
      </c>
      <c r="E15" s="32">
        <v>6350094.4420100003</v>
      </c>
      <c r="F15" s="116">
        <v>6447832.6202699998</v>
      </c>
      <c r="G15" s="32">
        <v>6553862.17026</v>
      </c>
      <c r="H15" s="32">
        <v>6616191.9968699999</v>
      </c>
      <c r="I15" s="116">
        <v>6667989.8565600002</v>
      </c>
      <c r="J15" s="32">
        <v>6695935.0700000003</v>
      </c>
      <c r="K15" s="116"/>
      <c r="L15" s="32"/>
      <c r="M15" s="32"/>
      <c r="N15" s="32"/>
      <c r="O15" s="78" t="s">
        <v>44</v>
      </c>
    </row>
    <row r="16" spans="1:15">
      <c r="A16" s="101">
        <v>12</v>
      </c>
      <c r="B16" s="92" t="s">
        <v>157</v>
      </c>
      <c r="C16" s="121">
        <v>531909.48</v>
      </c>
      <c r="D16" s="102">
        <v>530380.74</v>
      </c>
      <c r="E16" s="102">
        <v>523552</v>
      </c>
      <c r="F16" s="117">
        <v>522056.6</v>
      </c>
      <c r="G16" s="102">
        <v>520561.19</v>
      </c>
      <c r="H16" s="102">
        <v>519065.78</v>
      </c>
      <c r="I16" s="117">
        <v>517570.38</v>
      </c>
      <c r="J16" s="32">
        <v>516074.97000000003</v>
      </c>
      <c r="K16" s="117"/>
      <c r="L16" s="102"/>
      <c r="M16" s="102"/>
      <c r="N16" s="102"/>
      <c r="O16" s="103" t="s">
        <v>45</v>
      </c>
    </row>
    <row r="17" spans="1:15">
      <c r="A17" s="20">
        <v>13</v>
      </c>
      <c r="B17" s="37" t="s">
        <v>158</v>
      </c>
      <c r="C17" s="121">
        <v>0</v>
      </c>
      <c r="D17" s="32">
        <v>0</v>
      </c>
      <c r="E17" s="32">
        <v>0</v>
      </c>
      <c r="F17" s="32">
        <v>0</v>
      </c>
      <c r="G17" s="32">
        <v>0</v>
      </c>
      <c r="H17" s="32">
        <v>0</v>
      </c>
      <c r="I17" s="32">
        <v>0</v>
      </c>
      <c r="J17" s="32">
        <v>0</v>
      </c>
      <c r="K17" s="116"/>
      <c r="L17" s="32"/>
      <c r="M17" s="32"/>
      <c r="N17" s="32"/>
      <c r="O17" s="78" t="s">
        <v>46</v>
      </c>
    </row>
    <row r="18" spans="1:15">
      <c r="A18" s="20">
        <v>14</v>
      </c>
      <c r="B18" s="37" t="s">
        <v>119</v>
      </c>
      <c r="C18" s="121">
        <v>0</v>
      </c>
      <c r="D18" s="32">
        <v>0</v>
      </c>
      <c r="E18" s="32">
        <v>0</v>
      </c>
      <c r="F18" s="32">
        <v>0</v>
      </c>
      <c r="G18" s="32">
        <v>0</v>
      </c>
      <c r="H18" s="32">
        <v>0</v>
      </c>
      <c r="I18" s="32">
        <v>0</v>
      </c>
      <c r="J18" s="32">
        <v>0</v>
      </c>
      <c r="K18" s="116"/>
      <c r="L18" s="32"/>
      <c r="M18" s="32"/>
      <c r="N18" s="32"/>
      <c r="O18" s="78" t="s">
        <v>48</v>
      </c>
    </row>
    <row r="19" spans="1:15">
      <c r="A19" s="20">
        <v>15</v>
      </c>
      <c r="B19" s="37" t="s">
        <v>159</v>
      </c>
      <c r="C19" s="121">
        <v>0</v>
      </c>
      <c r="D19" s="32">
        <v>0</v>
      </c>
      <c r="E19" s="32">
        <v>0</v>
      </c>
      <c r="F19" s="32">
        <v>0</v>
      </c>
      <c r="G19" s="32">
        <v>0</v>
      </c>
      <c r="H19" s="32">
        <v>0</v>
      </c>
      <c r="I19" s="32">
        <v>0</v>
      </c>
      <c r="J19" s="32">
        <v>0</v>
      </c>
      <c r="K19" s="116"/>
      <c r="L19" s="32"/>
      <c r="M19" s="32"/>
      <c r="N19" s="32"/>
      <c r="O19" s="78" t="s">
        <v>50</v>
      </c>
    </row>
    <row r="20" spans="1:15">
      <c r="A20" s="20">
        <v>16</v>
      </c>
      <c r="B20" s="37" t="s">
        <v>121</v>
      </c>
      <c r="C20" s="121">
        <v>102451.93191</v>
      </c>
      <c r="D20" s="32">
        <v>393688.20776999998</v>
      </c>
      <c r="E20" s="32">
        <v>392215.33353</v>
      </c>
      <c r="F20" s="116">
        <v>417715.33353</v>
      </c>
      <c r="G20" s="32">
        <v>417715.33353</v>
      </c>
      <c r="H20" s="32">
        <v>416242.45929000003</v>
      </c>
      <c r="I20" s="116">
        <v>498442.45929000003</v>
      </c>
      <c r="J20" s="32">
        <v>498442.46</v>
      </c>
      <c r="K20" s="116"/>
      <c r="L20" s="32"/>
      <c r="M20" s="32"/>
      <c r="N20" s="32"/>
      <c r="O20" s="78" t="s">
        <v>52</v>
      </c>
    </row>
    <row r="21" spans="1:15" s="66" customFormat="1">
      <c r="A21" s="65">
        <v>17</v>
      </c>
      <c r="B21" s="61" t="s">
        <v>192</v>
      </c>
      <c r="C21" s="122">
        <v>132633551.59889001</v>
      </c>
      <c r="D21" s="64">
        <v>133026747.59227</v>
      </c>
      <c r="E21" s="64">
        <v>132535827.83048001</v>
      </c>
      <c r="F21" s="118">
        <v>133513703.81014</v>
      </c>
      <c r="G21" s="64">
        <v>134288743.7193</v>
      </c>
      <c r="H21" s="64">
        <v>135660280.02649</v>
      </c>
      <c r="I21" s="118">
        <v>135716218.56933001</v>
      </c>
      <c r="J21" s="64">
        <v>135251955.15000001</v>
      </c>
      <c r="K21" s="118"/>
      <c r="L21" s="64"/>
      <c r="M21" s="64"/>
      <c r="N21" s="64"/>
      <c r="O21" s="77" t="s">
        <v>54</v>
      </c>
    </row>
    <row r="22" spans="1:15" s="66" customFormat="1">
      <c r="A22" s="65">
        <v>18</v>
      </c>
      <c r="B22" s="61" t="s">
        <v>327</v>
      </c>
      <c r="C22" s="122">
        <v>30089699.96689</v>
      </c>
      <c r="D22" s="64">
        <v>30027980.430489998</v>
      </c>
      <c r="E22" s="64">
        <v>30685912.38363</v>
      </c>
      <c r="F22" s="118">
        <v>30319097.397680003</v>
      </c>
      <c r="G22" s="64">
        <v>30079378.874990001</v>
      </c>
      <c r="H22" s="64">
        <v>30377975.992959999</v>
      </c>
      <c r="I22" s="118">
        <v>30478636.283759996</v>
      </c>
      <c r="J22" s="64">
        <v>30572948.789999999</v>
      </c>
      <c r="K22" s="118"/>
      <c r="L22" s="64"/>
      <c r="M22" s="64"/>
      <c r="N22" s="64"/>
      <c r="O22" s="77" t="s">
        <v>88</v>
      </c>
    </row>
    <row r="23" spans="1:15" s="66" customFormat="1">
      <c r="A23" s="65">
        <v>19</v>
      </c>
      <c r="B23" s="61" t="s">
        <v>21</v>
      </c>
      <c r="C23" s="122">
        <v>162723251.56578001</v>
      </c>
      <c r="D23" s="64">
        <v>163054728.02276003</v>
      </c>
      <c r="E23" s="64">
        <v>163221740.21410999</v>
      </c>
      <c r="F23" s="118">
        <v>163832801.20782</v>
      </c>
      <c r="G23" s="64">
        <v>164368122.5943</v>
      </c>
      <c r="H23" s="64">
        <v>166038256.01945001</v>
      </c>
      <c r="I23" s="118">
        <v>166194854.85309997</v>
      </c>
      <c r="J23" s="64">
        <v>165824903.94</v>
      </c>
      <c r="K23" s="118"/>
      <c r="L23" s="64"/>
      <c r="M23" s="64"/>
      <c r="N23" s="64"/>
      <c r="O23" s="77" t="s">
        <v>89</v>
      </c>
    </row>
    <row r="24" spans="1:15" s="66" customFormat="1">
      <c r="A24" s="65">
        <v>20</v>
      </c>
      <c r="B24" s="61" t="s">
        <v>194</v>
      </c>
      <c r="C24" s="122">
        <v>142219663.10229999</v>
      </c>
      <c r="D24" s="64">
        <v>142724264.72081</v>
      </c>
      <c r="E24" s="64">
        <v>142919060.38986</v>
      </c>
      <c r="F24" s="118">
        <v>125784436.71796998</v>
      </c>
      <c r="G24" s="64">
        <v>125724053.53569001</v>
      </c>
      <c r="H24" s="64">
        <v>126452283.70245001</v>
      </c>
      <c r="I24" s="118">
        <v>126031774.58657999</v>
      </c>
      <c r="J24" s="64">
        <v>125964872.31999999</v>
      </c>
      <c r="K24" s="118"/>
      <c r="L24" s="64"/>
      <c r="M24" s="64"/>
      <c r="N24" s="64"/>
      <c r="O24" s="77" t="s">
        <v>162</v>
      </c>
    </row>
    <row r="25" spans="1:15" s="66" customFormat="1">
      <c r="A25" s="65">
        <v>21</v>
      </c>
      <c r="B25" s="61" t="s">
        <v>196</v>
      </c>
      <c r="C25" s="122">
        <v>20503588.464510001</v>
      </c>
      <c r="D25" s="64">
        <v>20330463.304750003</v>
      </c>
      <c r="E25" s="64">
        <v>20302679.82869</v>
      </c>
      <c r="F25" s="118">
        <v>38048364.490230002</v>
      </c>
      <c r="G25" s="64">
        <v>38644069.063709997</v>
      </c>
      <c r="H25" s="64">
        <v>39585972.311460003</v>
      </c>
      <c r="I25" s="118">
        <v>40163080.26388</v>
      </c>
      <c r="J25" s="64">
        <v>39860031.630000003</v>
      </c>
      <c r="K25" s="118"/>
      <c r="L25" s="64"/>
      <c r="M25" s="64"/>
      <c r="N25" s="64"/>
      <c r="O25" s="77" t="s">
        <v>163</v>
      </c>
    </row>
    <row r="26" spans="1:15">
      <c r="J26" s="73"/>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4.5"/>
  <cols>
    <col min="1" max="1" width="3.179687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G29" activePane="bottomRight" state="frozen"/>
      <selection pane="topRight"/>
      <selection pane="bottomLeft"/>
      <selection pane="bottomRight"/>
    </sheetView>
  </sheetViews>
  <sheetFormatPr defaultRowHeight="14.5"/>
  <cols>
    <col min="1" max="1" width="3.81640625" bestFit="1" customWidth="1"/>
    <col min="2" max="2" width="47.1796875" bestFit="1" customWidth="1"/>
    <col min="3" max="3" width="17.81640625" style="25" customWidth="1"/>
    <col min="4" max="7" width="17.81640625" customWidth="1"/>
    <col min="8" max="10" width="19.54296875" customWidth="1"/>
    <col min="11" max="11" width="20.1796875" customWidth="1"/>
    <col min="12" max="14" width="19.54296875" customWidth="1"/>
    <col min="15" max="15" width="66.1796875" bestFit="1" customWidth="1"/>
    <col min="16" max="16" width="41" bestFit="1" customWidth="1"/>
  </cols>
  <sheetData>
    <row r="1" spans="1:15">
      <c r="O1" s="82" t="s">
        <v>404</v>
      </c>
    </row>
    <row r="2" spans="1:15" ht="22.5" thickBot="1">
      <c r="A2" s="139" t="s">
        <v>191</v>
      </c>
      <c r="B2" s="140"/>
      <c r="C2" s="140"/>
      <c r="D2" s="140"/>
      <c r="E2" s="140"/>
      <c r="F2" s="140"/>
      <c r="G2" s="140"/>
      <c r="H2" s="140"/>
      <c r="I2" s="140"/>
      <c r="J2" s="140"/>
      <c r="K2" s="140"/>
      <c r="L2" s="140"/>
      <c r="M2" s="140"/>
      <c r="N2" s="140"/>
      <c r="O2" s="140"/>
    </row>
    <row r="3" spans="1:15" ht="22.5" thickBot="1">
      <c r="A3" s="145" t="s">
        <v>352</v>
      </c>
      <c r="B3" s="146"/>
      <c r="C3" s="146"/>
      <c r="D3" s="146"/>
      <c r="E3" s="146"/>
      <c r="F3" s="146"/>
      <c r="G3" s="146"/>
      <c r="H3" s="146"/>
      <c r="I3" s="146"/>
      <c r="J3" s="146"/>
      <c r="K3" s="146"/>
      <c r="L3" s="146"/>
      <c r="M3" s="146"/>
      <c r="N3" s="146"/>
      <c r="O3" s="146"/>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08">
        <v>13866592.891870001</v>
      </c>
      <c r="D5" s="108">
        <v>26774712.975190006</v>
      </c>
      <c r="E5" s="108">
        <v>39729665.45322001</v>
      </c>
      <c r="F5" s="121">
        <v>51161721.705130003</v>
      </c>
      <c r="G5" s="107">
        <v>63750258.25703001</v>
      </c>
      <c r="H5" s="107">
        <v>75958122.268390015</v>
      </c>
      <c r="I5" s="107">
        <v>90042700</v>
      </c>
      <c r="J5" s="107">
        <v>104485393.01116998</v>
      </c>
      <c r="K5" s="107"/>
      <c r="L5" s="128"/>
      <c r="M5" s="107"/>
      <c r="N5" s="108"/>
      <c r="O5" s="83" t="s">
        <v>244</v>
      </c>
    </row>
    <row r="6" spans="1:15" ht="15" customHeight="1">
      <c r="A6" s="26">
        <v>2</v>
      </c>
      <c r="B6" s="6" t="s">
        <v>215</v>
      </c>
      <c r="C6" s="108">
        <v>794989.16601000004</v>
      </c>
      <c r="D6" s="108">
        <v>1223095.5429500004</v>
      </c>
      <c r="E6" s="108">
        <v>1659086.8706500004</v>
      </c>
      <c r="F6" s="121">
        <v>1974969.29911</v>
      </c>
      <c r="G6" s="107">
        <v>2348992.6090199994</v>
      </c>
      <c r="H6" s="107">
        <v>2715921.2796099996</v>
      </c>
      <c r="I6" s="107">
        <v>3159380</v>
      </c>
      <c r="J6" s="107">
        <v>3526170.6054000007</v>
      </c>
      <c r="K6" s="107"/>
      <c r="L6" s="128"/>
      <c r="M6" s="107"/>
      <c r="N6" s="108"/>
      <c r="O6" s="83" t="s">
        <v>245</v>
      </c>
    </row>
    <row r="7" spans="1:15" ht="15" customHeight="1">
      <c r="A7" s="26">
        <v>3</v>
      </c>
      <c r="B7" s="6" t="s">
        <v>216</v>
      </c>
      <c r="C7" s="108">
        <v>-1410458.1658399997</v>
      </c>
      <c r="D7" s="108">
        <v>-1344759.8071600003</v>
      </c>
      <c r="E7" s="108">
        <v>-1021897.0413400001</v>
      </c>
      <c r="F7" s="121">
        <v>-2125639.5647100005</v>
      </c>
      <c r="G7" s="107">
        <v>-1864172.1503599996</v>
      </c>
      <c r="H7" s="107">
        <v>-1630653.936</v>
      </c>
      <c r="I7" s="107">
        <v>-1769210</v>
      </c>
      <c r="J7" s="107">
        <v>-1514951.9651600001</v>
      </c>
      <c r="K7" s="107"/>
      <c r="L7" s="128"/>
      <c r="M7" s="107"/>
      <c r="N7" s="108"/>
      <c r="O7" s="83" t="s">
        <v>247</v>
      </c>
    </row>
    <row r="8" spans="1:15" s="10" customFormat="1" ht="15" customHeight="1">
      <c r="A8" s="27">
        <v>4</v>
      </c>
      <c r="B8" s="63" t="s">
        <v>217</v>
      </c>
      <c r="C8" s="111">
        <v>11661145.559760001</v>
      </c>
      <c r="D8" s="111">
        <v>24206857.624819994</v>
      </c>
      <c r="E8" s="111">
        <v>37048681.541090012</v>
      </c>
      <c r="F8" s="122">
        <v>47061112.841040008</v>
      </c>
      <c r="G8" s="113">
        <v>59537093.497319989</v>
      </c>
      <c r="H8" s="113">
        <v>71611547.052540004</v>
      </c>
      <c r="I8" s="113">
        <v>85114110</v>
      </c>
      <c r="J8" s="113">
        <v>99444270.440329984</v>
      </c>
      <c r="K8" s="113"/>
      <c r="L8" s="129"/>
      <c r="M8" s="113"/>
      <c r="N8" s="111"/>
      <c r="O8" s="85" t="s">
        <v>248</v>
      </c>
    </row>
    <row r="9" spans="1:15" ht="15" customHeight="1">
      <c r="A9" s="26">
        <v>5</v>
      </c>
      <c r="B9" s="6" t="s">
        <v>218</v>
      </c>
      <c r="C9" s="108">
        <v>2136340.6266300003</v>
      </c>
      <c r="D9" s="108">
        <v>3156167.3229599996</v>
      </c>
      <c r="E9" s="108">
        <v>5773786.0762099996</v>
      </c>
      <c r="F9" s="121">
        <v>8948171.787209997</v>
      </c>
      <c r="G9" s="107">
        <v>10891320.750089999</v>
      </c>
      <c r="H9" s="107">
        <v>15927870.768469993</v>
      </c>
      <c r="I9" s="107">
        <v>21810190</v>
      </c>
      <c r="J9" s="107">
        <v>23666165.951340001</v>
      </c>
      <c r="K9" s="107"/>
      <c r="L9" s="128"/>
      <c r="M9" s="107"/>
      <c r="N9" s="108"/>
      <c r="O9" s="83" t="s">
        <v>246</v>
      </c>
    </row>
    <row r="10" spans="1:15" ht="15" customHeight="1">
      <c r="A10" s="26">
        <v>6</v>
      </c>
      <c r="B10" s="6" t="s">
        <v>219</v>
      </c>
      <c r="C10" s="108">
        <v>45932.384109999992</v>
      </c>
      <c r="D10" s="108">
        <v>91140.741020000001</v>
      </c>
      <c r="E10" s="108">
        <v>138289.04243000003</v>
      </c>
      <c r="F10" s="121">
        <v>183819.36518000002</v>
      </c>
      <c r="G10" s="107">
        <v>227834.30726</v>
      </c>
      <c r="H10" s="107">
        <v>269878.92531999992</v>
      </c>
      <c r="I10" s="107">
        <v>319430</v>
      </c>
      <c r="J10" s="107">
        <v>368815.0878199999</v>
      </c>
      <c r="K10" s="107"/>
      <c r="L10" s="128"/>
      <c r="M10" s="107"/>
      <c r="N10" s="108"/>
      <c r="O10" s="83" t="s">
        <v>269</v>
      </c>
    </row>
    <row r="11" spans="1:15" ht="15" customHeight="1">
      <c r="A11" s="26">
        <v>7</v>
      </c>
      <c r="B11" s="6" t="s">
        <v>220</v>
      </c>
      <c r="C11" s="126">
        <v>337580.05558999983</v>
      </c>
      <c r="D11" s="108">
        <v>535070.0217299998</v>
      </c>
      <c r="E11" s="108">
        <v>997950.45234000019</v>
      </c>
      <c r="F11" s="121">
        <v>1127840.9280800002</v>
      </c>
      <c r="G11" s="107">
        <v>1458041.6754700001</v>
      </c>
      <c r="H11" s="107">
        <v>1660394.2219700003</v>
      </c>
      <c r="I11" s="107">
        <v>1917010</v>
      </c>
      <c r="J11" s="107">
        <v>2174497.7317599999</v>
      </c>
      <c r="K11" s="107"/>
      <c r="L11" s="128"/>
      <c r="M11" s="107"/>
      <c r="N11" s="108"/>
      <c r="O11" s="83" t="s">
        <v>250</v>
      </c>
    </row>
    <row r="12" spans="1:15" s="10" customFormat="1" ht="15" customHeight="1">
      <c r="A12" s="27">
        <v>8</v>
      </c>
      <c r="B12" s="63" t="s">
        <v>221</v>
      </c>
      <c r="C12" s="111">
        <v>14180998.626490001</v>
      </c>
      <c r="D12" s="111">
        <v>27989235.710890003</v>
      </c>
      <c r="E12" s="111">
        <v>43958707.112419985</v>
      </c>
      <c r="F12" s="122">
        <v>57320944.921820007</v>
      </c>
      <c r="G12" s="113">
        <v>72114290.23056002</v>
      </c>
      <c r="H12" s="113">
        <v>89469690.96875</v>
      </c>
      <c r="I12" s="113">
        <v>109160740</v>
      </c>
      <c r="J12" s="113">
        <v>125653749.21164998</v>
      </c>
      <c r="K12" s="113"/>
      <c r="L12" s="129"/>
      <c r="M12" s="113"/>
      <c r="N12" s="111"/>
      <c r="O12" s="85" t="s">
        <v>249</v>
      </c>
    </row>
    <row r="13" spans="1:15" ht="15" customHeight="1">
      <c r="A13" s="26">
        <v>9</v>
      </c>
      <c r="B13" s="6" t="s">
        <v>222</v>
      </c>
      <c r="C13" s="108">
        <v>5269865.94948</v>
      </c>
      <c r="D13" s="108">
        <v>10605588.460090002</v>
      </c>
      <c r="E13" s="108">
        <v>16096364.681660004</v>
      </c>
      <c r="F13" s="121">
        <v>20716165.701280005</v>
      </c>
      <c r="G13" s="107">
        <v>26280846.140339989</v>
      </c>
      <c r="H13" s="107">
        <v>30980878.217629991</v>
      </c>
      <c r="I13" s="107">
        <v>37398500</v>
      </c>
      <c r="J13" s="107">
        <v>43281541.659740001</v>
      </c>
      <c r="K13" s="107"/>
      <c r="L13" s="128"/>
      <c r="M13" s="107"/>
      <c r="N13" s="108"/>
      <c r="O13" s="83" t="s">
        <v>257</v>
      </c>
    </row>
    <row r="14" spans="1:15" ht="15" customHeight="1">
      <c r="A14" s="26">
        <v>10</v>
      </c>
      <c r="B14" s="6" t="s">
        <v>381</v>
      </c>
      <c r="C14" s="108">
        <v>6215633.4132499993</v>
      </c>
      <c r="D14" s="108">
        <v>13354134.238590002</v>
      </c>
      <c r="E14" s="108">
        <v>21178070.633940004</v>
      </c>
      <c r="F14" s="121">
        <v>26769699.226939991</v>
      </c>
      <c r="G14" s="107">
        <v>33563035.000319995</v>
      </c>
      <c r="H14" s="107">
        <v>40211843.44901</v>
      </c>
      <c r="I14" s="107">
        <v>47642490</v>
      </c>
      <c r="J14" s="107">
        <v>55413240.184109993</v>
      </c>
      <c r="K14" s="107"/>
      <c r="L14" s="128"/>
      <c r="M14" s="107"/>
      <c r="N14" s="108"/>
      <c r="O14" s="83" t="s">
        <v>406</v>
      </c>
    </row>
    <row r="15" spans="1:15" ht="15" customHeight="1">
      <c r="A15" s="26">
        <v>11</v>
      </c>
      <c r="B15" s="6" t="s">
        <v>223</v>
      </c>
      <c r="C15" s="108">
        <v>475279.15821000002</v>
      </c>
      <c r="D15" s="108">
        <v>911914.88631000021</v>
      </c>
      <c r="E15" s="108">
        <v>1323407.1399100001</v>
      </c>
      <c r="F15" s="121">
        <v>1620090.6751499998</v>
      </c>
      <c r="G15" s="107">
        <v>1987437.0562800008</v>
      </c>
      <c r="H15" s="107">
        <v>2361687.9922000002</v>
      </c>
      <c r="I15" s="107">
        <v>2813700</v>
      </c>
      <c r="J15" s="107">
        <v>3151851.7378699998</v>
      </c>
      <c r="K15" s="107"/>
      <c r="L15" s="128"/>
      <c r="M15" s="107"/>
      <c r="N15" s="108"/>
      <c r="O15" s="83" t="s">
        <v>259</v>
      </c>
    </row>
    <row r="16" spans="1:15" ht="15" customHeight="1">
      <c r="A16" s="26">
        <v>12</v>
      </c>
      <c r="B16" s="6" t="s">
        <v>224</v>
      </c>
      <c r="C16" s="108">
        <v>-655191.96255999978</v>
      </c>
      <c r="D16" s="108">
        <v>-1073310.22979</v>
      </c>
      <c r="E16" s="108">
        <v>217190.76394999991</v>
      </c>
      <c r="F16" s="121">
        <v>1543970.4923900005</v>
      </c>
      <c r="G16" s="107">
        <v>2911782.6480500009</v>
      </c>
      <c r="H16" s="107">
        <v>5321474.9161299998</v>
      </c>
      <c r="I16" s="107">
        <v>6921930</v>
      </c>
      <c r="J16" s="107">
        <v>7498852.3447899977</v>
      </c>
      <c r="K16" s="107"/>
      <c r="L16" s="128"/>
      <c r="M16" s="107"/>
      <c r="N16" s="108"/>
      <c r="O16" s="83" t="s">
        <v>258</v>
      </c>
    </row>
    <row r="17" spans="1:15" ht="15" customHeight="1">
      <c r="A17" s="26">
        <v>13</v>
      </c>
      <c r="B17" s="6" t="s">
        <v>225</v>
      </c>
      <c r="C17" s="108">
        <v>183826.50605999996</v>
      </c>
      <c r="D17" s="108">
        <v>291064.28200000001</v>
      </c>
      <c r="E17" s="108">
        <v>598105.59897000028</v>
      </c>
      <c r="F17" s="121">
        <v>584161.83266000007</v>
      </c>
      <c r="G17" s="107">
        <v>631361.34765000013</v>
      </c>
      <c r="H17" s="107">
        <v>757478.12321999995</v>
      </c>
      <c r="I17" s="107">
        <v>701150</v>
      </c>
      <c r="J17" s="107">
        <v>754638.31743000005</v>
      </c>
      <c r="K17" s="107"/>
      <c r="L17" s="128"/>
      <c r="M17" s="107"/>
      <c r="N17" s="108"/>
      <c r="O17" s="83" t="s">
        <v>407</v>
      </c>
    </row>
    <row r="18" spans="1:15" ht="29">
      <c r="A18" s="90">
        <v>14</v>
      </c>
      <c r="B18" s="70" t="s">
        <v>386</v>
      </c>
      <c r="C18" s="108">
        <v>-836.46125999999981</v>
      </c>
      <c r="D18" s="108">
        <v>13041.324739999998</v>
      </c>
      <c r="E18" s="108">
        <v>18286.86232</v>
      </c>
      <c r="F18" s="121">
        <v>15455.069869999996</v>
      </c>
      <c r="G18" s="107">
        <v>25914.816720000006</v>
      </c>
      <c r="H18" s="107">
        <v>19648.43433</v>
      </c>
      <c r="I18" s="107">
        <v>25400</v>
      </c>
      <c r="J18" s="107">
        <v>38479.543200000007</v>
      </c>
      <c r="K18" s="107"/>
      <c r="L18" s="128"/>
      <c r="M18" s="107"/>
      <c r="N18" s="108"/>
      <c r="O18" s="86" t="s">
        <v>408</v>
      </c>
    </row>
    <row r="19" spans="1:15" s="10" customFormat="1" ht="15" customHeight="1">
      <c r="A19" s="27">
        <v>15</v>
      </c>
      <c r="B19" s="63" t="s">
        <v>226</v>
      </c>
      <c r="C19" s="111">
        <v>10538018.286830002</v>
      </c>
      <c r="D19" s="111">
        <v>22278603.189529996</v>
      </c>
      <c r="E19" s="111">
        <v>36784611.401060008</v>
      </c>
      <c r="F19" s="122">
        <v>48009361.648140006</v>
      </c>
      <c r="G19" s="113">
        <v>61425502.897069998</v>
      </c>
      <c r="H19" s="113">
        <v>74929635.14823997</v>
      </c>
      <c r="I19" s="113">
        <v>89875780</v>
      </c>
      <c r="J19" s="113">
        <v>103834900.31155001</v>
      </c>
      <c r="K19" s="113"/>
      <c r="L19" s="129"/>
      <c r="M19" s="113"/>
      <c r="N19" s="111"/>
      <c r="O19" s="85" t="s">
        <v>260</v>
      </c>
    </row>
    <row r="20" spans="1:15" ht="15" customHeight="1">
      <c r="A20" s="26">
        <v>16</v>
      </c>
      <c r="B20" s="6" t="s">
        <v>227</v>
      </c>
      <c r="C20" s="108">
        <v>548288.58135999995</v>
      </c>
      <c r="D20" s="108">
        <v>1092243.1585799998</v>
      </c>
      <c r="E20" s="108">
        <v>1721808.3067300003</v>
      </c>
      <c r="F20" s="121">
        <v>2240842.4262099992</v>
      </c>
      <c r="G20" s="107">
        <v>2843402.8996199993</v>
      </c>
      <c r="H20" s="107">
        <v>3428818.7270900002</v>
      </c>
      <c r="I20" s="107">
        <v>4095990</v>
      </c>
      <c r="J20" s="107">
        <v>4886075.3473099982</v>
      </c>
      <c r="K20" s="107"/>
      <c r="L20" s="128"/>
      <c r="M20" s="107"/>
      <c r="N20" s="108"/>
      <c r="O20" s="83" t="s">
        <v>261</v>
      </c>
    </row>
    <row r="21" spans="1:15" ht="15" customHeight="1">
      <c r="A21" s="26">
        <v>17</v>
      </c>
      <c r="B21" s="6" t="s">
        <v>228</v>
      </c>
      <c r="C21" s="108">
        <v>272563.42667000002</v>
      </c>
      <c r="D21" s="108">
        <v>518951.13492000022</v>
      </c>
      <c r="E21" s="108">
        <v>742930.61054999998</v>
      </c>
      <c r="F21" s="121">
        <v>960024.81849999982</v>
      </c>
      <c r="G21" s="107">
        <v>1199510.4750600001</v>
      </c>
      <c r="H21" s="107">
        <v>1416205.8516600002</v>
      </c>
      <c r="I21" s="107">
        <v>1661030</v>
      </c>
      <c r="J21" s="107">
        <v>1889047.3496599998</v>
      </c>
      <c r="K21" s="107"/>
      <c r="L21" s="128"/>
      <c r="M21" s="107"/>
      <c r="N21" s="108"/>
      <c r="O21" s="83" t="s">
        <v>262</v>
      </c>
    </row>
    <row r="22" spans="1:15" ht="15" customHeight="1">
      <c r="A22" s="26">
        <v>18</v>
      </c>
      <c r="B22" s="6" t="s">
        <v>229</v>
      </c>
      <c r="C22" s="108">
        <v>291554.86129999999</v>
      </c>
      <c r="D22" s="108">
        <v>559146.91741999995</v>
      </c>
      <c r="E22" s="108">
        <v>822940.75517999998</v>
      </c>
      <c r="F22" s="121">
        <v>1088261.76593</v>
      </c>
      <c r="G22" s="107">
        <v>1474584.5544700001</v>
      </c>
      <c r="H22" s="107">
        <v>1814973.8452099997</v>
      </c>
      <c r="I22" s="107">
        <v>2187910</v>
      </c>
      <c r="J22" s="107">
        <v>2642553.6941299997</v>
      </c>
      <c r="K22" s="107"/>
      <c r="L22" s="128"/>
      <c r="M22" s="107"/>
      <c r="N22" s="108"/>
      <c r="O22" s="83" t="s">
        <v>263</v>
      </c>
    </row>
    <row r="23" spans="1:15" ht="15" customHeight="1">
      <c r="A23" s="26">
        <v>19</v>
      </c>
      <c r="B23" s="6" t="s">
        <v>230</v>
      </c>
      <c r="C23" s="108">
        <v>406393.49473000003</v>
      </c>
      <c r="D23" s="108">
        <v>802937.72667999973</v>
      </c>
      <c r="E23" s="108">
        <v>1283467.2945200005</v>
      </c>
      <c r="F23" s="121">
        <v>1697532.1551299996</v>
      </c>
      <c r="G23" s="107">
        <v>2161158.2610000009</v>
      </c>
      <c r="H23" s="107">
        <v>2628951.2742099995</v>
      </c>
      <c r="I23" s="107">
        <v>3079370</v>
      </c>
      <c r="J23" s="107">
        <v>3488468.8231200008</v>
      </c>
      <c r="K23" s="107"/>
      <c r="L23" s="128"/>
      <c r="M23" s="107"/>
      <c r="N23" s="108"/>
      <c r="O23" s="83" t="s">
        <v>264</v>
      </c>
    </row>
    <row r="24" spans="1:15" s="10" customFormat="1" ht="15" customHeight="1">
      <c r="A24" s="27">
        <v>20</v>
      </c>
      <c r="B24" s="63" t="s">
        <v>231</v>
      </c>
      <c r="C24" s="111">
        <v>1518800.3643800011</v>
      </c>
      <c r="D24" s="111">
        <v>2973278.9379799999</v>
      </c>
      <c r="E24" s="111">
        <v>4571146.9673499987</v>
      </c>
      <c r="F24" s="122">
        <v>5986661.1660699993</v>
      </c>
      <c r="G24" s="113">
        <v>7678656.190489999</v>
      </c>
      <c r="H24" s="113">
        <v>9288949.6985299997</v>
      </c>
      <c r="I24" s="113">
        <v>11024290</v>
      </c>
      <c r="J24" s="113">
        <v>12906145.214580001</v>
      </c>
      <c r="K24" s="113"/>
      <c r="L24" s="129"/>
      <c r="M24" s="113"/>
      <c r="N24" s="111"/>
      <c r="O24" s="85" t="s">
        <v>265</v>
      </c>
    </row>
    <row r="25" spans="1:15" s="10" customFormat="1" ht="15" customHeight="1">
      <c r="A25" s="27">
        <v>21</v>
      </c>
      <c r="B25" s="63" t="s">
        <v>232</v>
      </c>
      <c r="C25" s="111">
        <v>12056818.651419995</v>
      </c>
      <c r="D25" s="111">
        <v>25251882.127669994</v>
      </c>
      <c r="E25" s="111">
        <v>41355758.368579991</v>
      </c>
      <c r="F25" s="122">
        <v>53996022.814430013</v>
      </c>
      <c r="G25" s="113">
        <v>69104159.087760016</v>
      </c>
      <c r="H25" s="113">
        <v>84218584.846929997</v>
      </c>
      <c r="I25" s="113">
        <v>100900070</v>
      </c>
      <c r="J25" s="113">
        <v>116741045.52629</v>
      </c>
      <c r="K25" s="113"/>
      <c r="L25" s="129"/>
      <c r="M25" s="113"/>
      <c r="N25" s="111"/>
      <c r="O25" s="85" t="s">
        <v>413</v>
      </c>
    </row>
    <row r="26" spans="1:15" ht="15" customHeight="1">
      <c r="A26" s="26">
        <v>22</v>
      </c>
      <c r="B26" s="6" t="s">
        <v>233</v>
      </c>
      <c r="C26" s="108">
        <v>152654.21726999999</v>
      </c>
      <c r="D26" s="108">
        <v>316374.1742699999</v>
      </c>
      <c r="E26" s="108">
        <v>475274.04386000009</v>
      </c>
      <c r="F26" s="121">
        <v>572394.90675999981</v>
      </c>
      <c r="G26" s="107">
        <v>764091.62664000003</v>
      </c>
      <c r="H26" s="107">
        <v>897735.12606999988</v>
      </c>
      <c r="I26" s="107">
        <v>1077140</v>
      </c>
      <c r="J26" s="107">
        <v>1273664.1194199999</v>
      </c>
      <c r="K26" s="107"/>
      <c r="L26" s="128"/>
      <c r="M26" s="107"/>
      <c r="N26" s="108"/>
      <c r="O26" s="83" t="s">
        <v>256</v>
      </c>
    </row>
    <row r="27" spans="1:15" ht="15" customHeight="1">
      <c r="A27" s="26">
        <v>23</v>
      </c>
      <c r="B27" s="6" t="s">
        <v>234</v>
      </c>
      <c r="C27" s="108">
        <v>695792.19395999995</v>
      </c>
      <c r="D27" s="108">
        <v>1386803.7430600002</v>
      </c>
      <c r="E27" s="108">
        <v>2125139.5877400003</v>
      </c>
      <c r="F27" s="121">
        <v>2935065.7931499998</v>
      </c>
      <c r="G27" s="107">
        <v>3633130.7958399993</v>
      </c>
      <c r="H27" s="107">
        <v>4329884.1998400018</v>
      </c>
      <c r="I27" s="107">
        <v>5069400</v>
      </c>
      <c r="J27" s="107">
        <v>5827701.2012299998</v>
      </c>
      <c r="K27" s="107"/>
      <c r="L27" s="128"/>
      <c r="M27" s="107"/>
      <c r="N27" s="108"/>
      <c r="O27" s="83" t="s">
        <v>267</v>
      </c>
    </row>
    <row r="28" spans="1:15" ht="15" customHeight="1">
      <c r="A28" s="26">
        <v>24</v>
      </c>
      <c r="B28" s="6" t="s">
        <v>235</v>
      </c>
      <c r="C28" s="108">
        <v>11363.160909999997</v>
      </c>
      <c r="D28" s="108">
        <v>29037.412519999998</v>
      </c>
      <c r="E28" s="108">
        <v>47608.430120000012</v>
      </c>
      <c r="F28" s="121">
        <v>62096.985969999994</v>
      </c>
      <c r="G28" s="107">
        <v>79316.389550000022</v>
      </c>
      <c r="H28" s="107">
        <v>97087.528829999981</v>
      </c>
      <c r="I28" s="107">
        <v>119480</v>
      </c>
      <c r="J28" s="107">
        <v>147949.63060000003</v>
      </c>
      <c r="K28" s="107"/>
      <c r="L28" s="128"/>
      <c r="M28" s="107"/>
      <c r="N28" s="108"/>
      <c r="O28" s="83" t="s">
        <v>266</v>
      </c>
    </row>
    <row r="29" spans="1:15" ht="15" customHeight="1">
      <c r="A29" s="26">
        <v>25</v>
      </c>
      <c r="B29" s="6" t="s">
        <v>236</v>
      </c>
      <c r="C29" s="108">
        <v>835914.45600999962</v>
      </c>
      <c r="D29" s="108">
        <v>1437548.5093900003</v>
      </c>
      <c r="E29" s="108">
        <v>2018708.8374699999</v>
      </c>
      <c r="F29" s="121">
        <v>2912188.4338799999</v>
      </c>
      <c r="G29" s="107">
        <v>3472467.4177800003</v>
      </c>
      <c r="H29" s="107">
        <v>4028396.9195899996</v>
      </c>
      <c r="I29" s="107">
        <v>5024780</v>
      </c>
      <c r="J29" s="107">
        <v>5725365.6471800013</v>
      </c>
      <c r="K29" s="107"/>
      <c r="L29" s="128"/>
      <c r="M29" s="107"/>
      <c r="N29" s="108"/>
      <c r="O29" s="83" t="s">
        <v>268</v>
      </c>
    </row>
    <row r="30" spans="1:15" ht="15" customHeight="1">
      <c r="A30" s="26">
        <v>26</v>
      </c>
      <c r="B30" s="6" t="s">
        <v>382</v>
      </c>
      <c r="C30" s="108">
        <v>14803.385060000002</v>
      </c>
      <c r="D30" s="108">
        <v>27747.685859999998</v>
      </c>
      <c r="E30" s="108">
        <v>42114.944940000009</v>
      </c>
      <c r="F30" s="121">
        <v>56265.091050000003</v>
      </c>
      <c r="G30" s="107">
        <v>71942.556049999999</v>
      </c>
      <c r="H30" s="107">
        <v>86515.086339999994</v>
      </c>
      <c r="I30" s="107">
        <v>102640</v>
      </c>
      <c r="J30" s="107">
        <v>118660.67578000002</v>
      </c>
      <c r="K30" s="107"/>
      <c r="L30" s="128"/>
      <c r="M30" s="107"/>
      <c r="N30" s="108"/>
      <c r="O30" s="83" t="s">
        <v>409</v>
      </c>
    </row>
    <row r="31" spans="1:15" ht="15" customHeight="1">
      <c r="A31" s="26">
        <v>27</v>
      </c>
      <c r="B31" s="6" t="s">
        <v>387</v>
      </c>
      <c r="C31" s="108">
        <v>42000.698130000004</v>
      </c>
      <c r="D31" s="108">
        <v>78667.204350000015</v>
      </c>
      <c r="E31" s="108">
        <v>109994.69332000002</v>
      </c>
      <c r="F31" s="121">
        <v>148207.65365000002</v>
      </c>
      <c r="G31" s="107">
        <v>193399.29334999999</v>
      </c>
      <c r="H31" s="107">
        <v>225764.41952999998</v>
      </c>
      <c r="I31" s="107">
        <v>267080</v>
      </c>
      <c r="J31" s="107">
        <v>304167.20929000003</v>
      </c>
      <c r="K31" s="107"/>
      <c r="L31" s="128"/>
      <c r="M31" s="107"/>
      <c r="N31" s="108"/>
      <c r="O31" s="83" t="s">
        <v>410</v>
      </c>
    </row>
    <row r="32" spans="1:15" ht="15" customHeight="1">
      <c r="A32" s="26">
        <v>28</v>
      </c>
      <c r="B32" s="6" t="s">
        <v>383</v>
      </c>
      <c r="C32" s="108">
        <v>344441.91390000004</v>
      </c>
      <c r="D32" s="108">
        <v>300599.06353000004</v>
      </c>
      <c r="E32" s="108">
        <v>488339.54963999992</v>
      </c>
      <c r="F32" s="121">
        <v>616076.56726999988</v>
      </c>
      <c r="G32" s="107">
        <v>684858.60579000018</v>
      </c>
      <c r="H32" s="107">
        <v>762060.19929000002</v>
      </c>
      <c r="I32" s="107">
        <v>844050</v>
      </c>
      <c r="J32" s="107">
        <v>872016.73278000008</v>
      </c>
      <c r="K32" s="107"/>
      <c r="L32" s="128"/>
      <c r="M32" s="107"/>
      <c r="N32" s="108"/>
      <c r="O32" s="83" t="s">
        <v>411</v>
      </c>
    </row>
    <row r="33" spans="1:15" ht="15" customHeight="1">
      <c r="A33" s="27">
        <v>29</v>
      </c>
      <c r="B33" s="63" t="s">
        <v>330</v>
      </c>
      <c r="C33" s="111">
        <v>2096970.0258600006</v>
      </c>
      <c r="D33" s="111">
        <v>3576777.7936700005</v>
      </c>
      <c r="E33" s="111">
        <v>5307180.0876700003</v>
      </c>
      <c r="F33" s="122">
        <v>7302295.432430001</v>
      </c>
      <c r="G33" s="113">
        <v>8899206.6856100019</v>
      </c>
      <c r="H33" s="113">
        <v>10427443.480189998</v>
      </c>
      <c r="I33" s="113">
        <v>12504560</v>
      </c>
      <c r="J33" s="113">
        <v>14269525.216990001</v>
      </c>
      <c r="K33" s="113"/>
      <c r="L33" s="129"/>
      <c r="M33" s="113"/>
      <c r="N33" s="111"/>
      <c r="O33" s="85" t="s">
        <v>412</v>
      </c>
    </row>
    <row r="34" spans="1:15" s="10" customFormat="1" ht="15" customHeight="1">
      <c r="A34" s="27">
        <v>30</v>
      </c>
      <c r="B34" s="63" t="s">
        <v>238</v>
      </c>
      <c r="C34" s="111">
        <v>14153788.677459998</v>
      </c>
      <c r="D34" s="111">
        <v>28828659.921489991</v>
      </c>
      <c r="E34" s="111">
        <v>46662938.456459999</v>
      </c>
      <c r="F34" s="122">
        <v>61298318.247099996</v>
      </c>
      <c r="G34" s="113">
        <v>78003365.773630008</v>
      </c>
      <c r="H34" s="113">
        <v>94646028.327299997</v>
      </c>
      <c r="I34" s="113">
        <v>113404620</v>
      </c>
      <c r="J34" s="113">
        <v>131010570.74351998</v>
      </c>
      <c r="K34" s="113"/>
      <c r="L34" s="129"/>
      <c r="M34" s="113"/>
      <c r="N34" s="111"/>
      <c r="O34" s="85" t="s">
        <v>255</v>
      </c>
    </row>
    <row r="35" spans="1:15" s="10" customFormat="1" ht="15" customHeight="1">
      <c r="A35" s="26">
        <v>31</v>
      </c>
      <c r="B35" s="6" t="s">
        <v>384</v>
      </c>
      <c r="C35" s="108">
        <v>-833729.1699900002</v>
      </c>
      <c r="D35" s="108">
        <v>-2928366.7667399999</v>
      </c>
      <c r="E35" s="108">
        <v>-4643019.0621800004</v>
      </c>
      <c r="F35" s="121">
        <v>-5790074.4905300001</v>
      </c>
      <c r="G35" s="107">
        <v>-8213900.4195299987</v>
      </c>
      <c r="H35" s="107">
        <v>-7726698.9635700006</v>
      </c>
      <c r="I35" s="107">
        <v>-6864950</v>
      </c>
      <c r="J35" s="107">
        <v>-9351321.257819999</v>
      </c>
      <c r="K35" s="107"/>
      <c r="L35" s="128"/>
      <c r="M35" s="107"/>
      <c r="N35" s="108"/>
      <c r="O35" s="83" t="s">
        <v>414</v>
      </c>
    </row>
    <row r="36" spans="1:15" ht="15" customHeight="1">
      <c r="A36" s="26">
        <v>32</v>
      </c>
      <c r="B36" s="6" t="s">
        <v>239</v>
      </c>
      <c r="C36" s="108">
        <v>860939.11910000013</v>
      </c>
      <c r="D36" s="108">
        <v>2088942.5561200001</v>
      </c>
      <c r="E36" s="108">
        <v>1938787.7180699999</v>
      </c>
      <c r="F36" s="121">
        <v>1812701.1653300002</v>
      </c>
      <c r="G36" s="107">
        <v>2324824.8764399998</v>
      </c>
      <c r="H36" s="107">
        <v>2550361.6049300013</v>
      </c>
      <c r="I36" s="107">
        <v>2621070</v>
      </c>
      <c r="J36" s="107">
        <v>3994499.7260099999</v>
      </c>
      <c r="K36" s="107"/>
      <c r="L36" s="128"/>
      <c r="M36" s="107"/>
      <c r="N36" s="108"/>
      <c r="O36" s="83" t="s">
        <v>254</v>
      </c>
    </row>
    <row r="37" spans="1:15" ht="15" customHeight="1">
      <c r="A37" s="26">
        <v>33</v>
      </c>
      <c r="B37" s="6" t="s">
        <v>240</v>
      </c>
      <c r="C37" s="108">
        <v>258070.35871999999</v>
      </c>
      <c r="D37" s="108">
        <v>393440.73944000003</v>
      </c>
      <c r="E37" s="108">
        <v>421762.07043000008</v>
      </c>
      <c r="F37" s="121">
        <v>644112.51889999979</v>
      </c>
      <c r="G37" s="107">
        <v>671085.72612000001</v>
      </c>
      <c r="H37" s="107">
        <v>718283.13998999994</v>
      </c>
      <c r="I37" s="107">
        <v>785040</v>
      </c>
      <c r="J37" s="107">
        <v>867051.90750000009</v>
      </c>
      <c r="K37" s="107"/>
      <c r="L37" s="128"/>
      <c r="M37" s="107"/>
      <c r="N37" s="108"/>
      <c r="O37" s="83" t="s">
        <v>253</v>
      </c>
    </row>
    <row r="38" spans="1:15" ht="15" customHeight="1">
      <c r="A38" s="26">
        <v>34</v>
      </c>
      <c r="B38" s="6" t="s">
        <v>241</v>
      </c>
      <c r="C38" s="108">
        <v>602868.7603000002</v>
      </c>
      <c r="D38" s="108">
        <v>1695501.8166599998</v>
      </c>
      <c r="E38" s="108">
        <v>1517025.6475900002</v>
      </c>
      <c r="F38" s="121">
        <v>1168588.6463800007</v>
      </c>
      <c r="G38" s="107">
        <v>1653739.1502600003</v>
      </c>
      <c r="H38" s="107">
        <v>1832078.4648800015</v>
      </c>
      <c r="I38" s="107">
        <v>1836020</v>
      </c>
      <c r="J38" s="107">
        <v>3127447.8184100003</v>
      </c>
      <c r="K38" s="107"/>
      <c r="L38" s="128"/>
      <c r="M38" s="107"/>
      <c r="N38" s="108"/>
      <c r="O38" s="83" t="s">
        <v>252</v>
      </c>
    </row>
    <row r="39" spans="1:15" ht="15" customHeight="1">
      <c r="A39" s="26">
        <v>35</v>
      </c>
      <c r="B39" s="6" t="s">
        <v>242</v>
      </c>
      <c r="C39" s="108">
        <v>1341664.3334399997</v>
      </c>
      <c r="D39" s="108">
        <v>765654.32758000004</v>
      </c>
      <c r="E39" s="108">
        <v>1236387.9107300001</v>
      </c>
      <c r="F39" s="121">
        <v>1915346.1380199995</v>
      </c>
      <c r="G39" s="107">
        <v>3019856.7641999996</v>
      </c>
      <c r="H39" s="107">
        <v>3634222.2380000004</v>
      </c>
      <c r="I39" s="107">
        <v>3695970</v>
      </c>
      <c r="J39" s="107">
        <v>1717460.2858399996</v>
      </c>
      <c r="K39" s="107"/>
      <c r="L39" s="128"/>
      <c r="M39" s="107"/>
      <c r="N39" s="108"/>
      <c r="O39" s="83" t="s">
        <v>251</v>
      </c>
    </row>
    <row r="40" spans="1:15" s="10" customFormat="1" ht="15" customHeight="1">
      <c r="A40" s="26">
        <v>36</v>
      </c>
      <c r="B40" s="63" t="s">
        <v>243</v>
      </c>
      <c r="C40" s="111">
        <v>1944533.0937999999</v>
      </c>
      <c r="D40" s="111">
        <v>2461156.1442799997</v>
      </c>
      <c r="E40" s="111">
        <v>2753413.5584199992</v>
      </c>
      <c r="F40" s="122">
        <v>3083934.7844600007</v>
      </c>
      <c r="G40" s="113">
        <v>4673595.9145299997</v>
      </c>
      <c r="H40" s="113">
        <v>5466300.7029799996</v>
      </c>
      <c r="I40" s="113">
        <v>5531990</v>
      </c>
      <c r="J40" s="113">
        <v>4844908.1043200009</v>
      </c>
      <c r="K40" s="113"/>
      <c r="L40" s="129"/>
      <c r="M40" s="113"/>
      <c r="N40" s="111"/>
      <c r="O40" s="85" t="s">
        <v>302</v>
      </c>
    </row>
    <row r="41" spans="1:15">
      <c r="D41" s="25"/>
      <c r="E41" s="25"/>
      <c r="H41" s="13"/>
      <c r="K41" s="104"/>
    </row>
    <row r="42" spans="1:15">
      <c r="B42" s="72" t="s">
        <v>385</v>
      </c>
      <c r="D42" s="25"/>
      <c r="E42" s="25"/>
      <c r="K42" s="105"/>
    </row>
    <row r="43" spans="1:15" ht="15.5">
      <c r="B43" s="89"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H38" activePane="bottomRight" state="frozen"/>
      <selection pane="topRight"/>
      <selection pane="bottomLeft"/>
      <selection pane="bottomRight"/>
    </sheetView>
  </sheetViews>
  <sheetFormatPr defaultRowHeight="14.5"/>
  <cols>
    <col min="1" max="1" width="3.81640625" bestFit="1" customWidth="1"/>
    <col min="2" max="2" width="54" style="30" customWidth="1"/>
    <col min="3" max="14" width="18.1796875" customWidth="1"/>
    <col min="15" max="15" width="53.1796875" style="30" customWidth="1"/>
  </cols>
  <sheetData>
    <row r="1" spans="1:15">
      <c r="O1" s="82" t="s">
        <v>404</v>
      </c>
    </row>
    <row r="2" spans="1:15" ht="22.5" thickBot="1">
      <c r="A2" s="139" t="s">
        <v>191</v>
      </c>
      <c r="B2" s="140"/>
      <c r="C2" s="140"/>
      <c r="D2" s="140"/>
      <c r="E2" s="140"/>
      <c r="F2" s="140"/>
      <c r="G2" s="140"/>
      <c r="H2" s="140"/>
      <c r="I2" s="140"/>
      <c r="J2" s="140"/>
      <c r="K2" s="140"/>
      <c r="L2" s="140"/>
      <c r="M2" s="140"/>
      <c r="N2" s="140"/>
      <c r="O2" s="140"/>
    </row>
    <row r="3" spans="1:15" ht="22.5" thickBot="1">
      <c r="A3" s="145" t="s">
        <v>356</v>
      </c>
      <c r="B3" s="146"/>
      <c r="C3" s="146"/>
      <c r="D3" s="146"/>
      <c r="E3" s="146"/>
      <c r="F3" s="146"/>
      <c r="G3" s="146"/>
      <c r="H3" s="146"/>
      <c r="I3" s="146"/>
      <c r="J3" s="146"/>
      <c r="K3" s="146"/>
      <c r="L3" s="146"/>
      <c r="M3" s="146"/>
      <c r="N3" s="146"/>
      <c r="O3" s="146"/>
    </row>
    <row r="4" spans="1:15" s="52" customFormat="1" ht="31.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1">
        <v>10617811.403909998</v>
      </c>
      <c r="D5" s="108">
        <v>17428248.513179999</v>
      </c>
      <c r="E5" s="108">
        <v>24809489.430270005</v>
      </c>
      <c r="F5" s="110">
        <v>32327495.30948</v>
      </c>
      <c r="G5" s="107">
        <v>38622212.957800008</v>
      </c>
      <c r="H5" s="107">
        <v>47138991.67151998</v>
      </c>
      <c r="I5" s="132">
        <v>55592440</v>
      </c>
      <c r="J5" s="132">
        <v>63005619.805990025</v>
      </c>
      <c r="K5" s="107"/>
      <c r="L5" s="108"/>
      <c r="M5" s="107"/>
      <c r="N5" s="108"/>
      <c r="O5" s="87" t="s">
        <v>289</v>
      </c>
    </row>
    <row r="6" spans="1:15" ht="15" customHeight="1">
      <c r="A6" s="26">
        <v>2</v>
      </c>
      <c r="B6" s="37" t="s">
        <v>271</v>
      </c>
      <c r="C6" s="121">
        <v>255729.48086999991</v>
      </c>
      <c r="D6" s="108">
        <v>563958.92074999993</v>
      </c>
      <c r="E6" s="108">
        <v>989434.95354000013</v>
      </c>
      <c r="F6" s="110">
        <v>1147875.64114</v>
      </c>
      <c r="G6" s="107">
        <v>1449417.0340399998</v>
      </c>
      <c r="H6" s="107">
        <v>1822053.0526800004</v>
      </c>
      <c r="I6" s="132">
        <v>2084360.0000000002</v>
      </c>
      <c r="J6" s="132">
        <v>2277160.9162099995</v>
      </c>
      <c r="K6" s="107"/>
      <c r="L6" s="108"/>
      <c r="M6" s="107"/>
      <c r="N6" s="108"/>
      <c r="O6" s="87" t="s">
        <v>415</v>
      </c>
    </row>
    <row r="7" spans="1:15" ht="15" customHeight="1">
      <c r="A7" s="27">
        <v>3</v>
      </c>
      <c r="B7" s="61" t="s">
        <v>388</v>
      </c>
      <c r="C7" s="122">
        <v>10873540.884949999</v>
      </c>
      <c r="D7" s="111">
        <v>17992207.43417</v>
      </c>
      <c r="E7" s="111">
        <v>25798924.384059988</v>
      </c>
      <c r="F7" s="114">
        <v>33475370.950859994</v>
      </c>
      <c r="G7" s="113">
        <v>40071629.992099985</v>
      </c>
      <c r="H7" s="113">
        <v>48961044.72443001</v>
      </c>
      <c r="I7" s="133">
        <v>57676800</v>
      </c>
      <c r="J7" s="133">
        <v>65282780.722390004</v>
      </c>
      <c r="K7" s="113"/>
      <c r="L7" s="111"/>
      <c r="M7" s="113"/>
      <c r="N7" s="111"/>
      <c r="O7" s="88" t="s">
        <v>416</v>
      </c>
    </row>
    <row r="8" spans="1:15" ht="15" customHeight="1">
      <c r="A8" s="26">
        <v>4</v>
      </c>
      <c r="B8" s="37" t="s">
        <v>272</v>
      </c>
      <c r="C8" s="121">
        <v>1139960.0244999998</v>
      </c>
      <c r="D8" s="108">
        <v>2081500.8953100005</v>
      </c>
      <c r="E8" s="108">
        <v>3388940.8841400002</v>
      </c>
      <c r="F8" s="110">
        <v>4329296.1192100011</v>
      </c>
      <c r="G8" s="107">
        <v>5081110.288610002</v>
      </c>
      <c r="H8" s="107">
        <v>6124193.6869500009</v>
      </c>
      <c r="I8" s="132">
        <v>6991620</v>
      </c>
      <c r="J8" s="132">
        <v>7910272.1094600009</v>
      </c>
      <c r="K8" s="107"/>
      <c r="L8" s="108"/>
      <c r="M8" s="107"/>
      <c r="N8" s="108"/>
      <c r="O8" s="87" t="s">
        <v>417</v>
      </c>
    </row>
    <row r="9" spans="1:15" s="10" customFormat="1" ht="15" customHeight="1">
      <c r="A9" s="27">
        <v>5</v>
      </c>
      <c r="B9" s="61" t="s">
        <v>273</v>
      </c>
      <c r="C9" s="122">
        <v>9733580.8601500001</v>
      </c>
      <c r="D9" s="111">
        <v>15910706.538579997</v>
      </c>
      <c r="E9" s="111">
        <v>22409983.499570008</v>
      </c>
      <c r="F9" s="114">
        <v>29146074.831380006</v>
      </c>
      <c r="G9" s="113">
        <v>34990519.703190014</v>
      </c>
      <c r="H9" s="113">
        <v>42836851.037249982</v>
      </c>
      <c r="I9" s="133">
        <v>50685180</v>
      </c>
      <c r="J9" s="133">
        <v>57372508.612630025</v>
      </c>
      <c r="K9" s="113"/>
      <c r="L9" s="111"/>
      <c r="M9" s="113"/>
      <c r="N9" s="111"/>
      <c r="O9" s="88" t="s">
        <v>290</v>
      </c>
    </row>
    <row r="10" spans="1:15" ht="15" customHeight="1">
      <c r="A10" s="26">
        <v>6</v>
      </c>
      <c r="B10" s="37" t="s">
        <v>274</v>
      </c>
      <c r="C10" s="121">
        <v>4646751.9479999989</v>
      </c>
      <c r="D10" s="108">
        <v>7672310.3023000006</v>
      </c>
      <c r="E10" s="108">
        <v>10682621.99258</v>
      </c>
      <c r="F10" s="110">
        <v>14021128.978619995</v>
      </c>
      <c r="G10" s="107">
        <v>16588939.28159</v>
      </c>
      <c r="H10" s="107">
        <v>21062669.963920001</v>
      </c>
      <c r="I10" s="132">
        <v>24874190</v>
      </c>
      <c r="J10" s="132">
        <v>28144423.582740001</v>
      </c>
      <c r="K10" s="107"/>
      <c r="L10" s="108"/>
      <c r="M10" s="107"/>
      <c r="N10" s="108"/>
      <c r="O10" s="87" t="s">
        <v>291</v>
      </c>
    </row>
    <row r="11" spans="1:15" ht="15" customHeight="1">
      <c r="A11" s="26">
        <v>7</v>
      </c>
      <c r="B11" s="37" t="s">
        <v>275</v>
      </c>
      <c r="C11" s="121">
        <v>601580.01219999976</v>
      </c>
      <c r="D11" s="108">
        <v>1079492.2644400001</v>
      </c>
      <c r="E11" s="108">
        <v>1621618.7126300009</v>
      </c>
      <c r="F11" s="110">
        <v>2089800.6564300004</v>
      </c>
      <c r="G11" s="107">
        <v>2539627.9427300007</v>
      </c>
      <c r="H11" s="107">
        <v>3245958.3324599992</v>
      </c>
      <c r="I11" s="132">
        <v>3800110</v>
      </c>
      <c r="J11" s="132">
        <v>4331333.8490699995</v>
      </c>
      <c r="K11" s="107"/>
      <c r="L11" s="108"/>
      <c r="M11" s="107"/>
      <c r="N11" s="108"/>
      <c r="O11" s="87" t="s">
        <v>292</v>
      </c>
    </row>
    <row r="12" spans="1:15" s="67" customFormat="1" ht="15" customHeight="1">
      <c r="A12" s="26">
        <v>8</v>
      </c>
      <c r="B12" s="37" t="s">
        <v>276</v>
      </c>
      <c r="C12" s="121">
        <v>4045171.9355200008</v>
      </c>
      <c r="D12" s="108">
        <v>6592818.0375800012</v>
      </c>
      <c r="E12" s="108">
        <v>9061003.279649999</v>
      </c>
      <c r="F12" s="110">
        <v>11931328.321920002</v>
      </c>
      <c r="G12" s="107">
        <v>14049311.33856</v>
      </c>
      <c r="H12" s="107">
        <v>17816711.631199993</v>
      </c>
      <c r="I12" s="132">
        <v>21074080</v>
      </c>
      <c r="J12" s="132">
        <v>23813089.73339</v>
      </c>
      <c r="K12" s="107"/>
      <c r="L12" s="108"/>
      <c r="M12" s="107"/>
      <c r="N12" s="108"/>
      <c r="O12" s="87" t="s">
        <v>293</v>
      </c>
    </row>
    <row r="13" spans="1:15" ht="15" customHeight="1">
      <c r="A13" s="26">
        <v>9</v>
      </c>
      <c r="B13" s="37" t="s">
        <v>277</v>
      </c>
      <c r="C13" s="121">
        <v>5688408.9244200001</v>
      </c>
      <c r="D13" s="108">
        <v>9317888.5007000025</v>
      </c>
      <c r="E13" s="108">
        <v>13348980.219660005</v>
      </c>
      <c r="F13" s="110">
        <v>17214746.509210002</v>
      </c>
      <c r="G13" s="107">
        <v>20941208.364319995</v>
      </c>
      <c r="H13" s="107">
        <v>25020139.405779999</v>
      </c>
      <c r="I13" s="132">
        <v>29611100</v>
      </c>
      <c r="J13" s="132">
        <v>33559418.878990009</v>
      </c>
      <c r="K13" s="107"/>
      <c r="L13" s="108"/>
      <c r="M13" s="107"/>
      <c r="N13" s="108"/>
      <c r="O13" s="87" t="s">
        <v>294</v>
      </c>
    </row>
    <row r="14" spans="1:15" ht="15" customHeight="1">
      <c r="A14" s="26">
        <v>10</v>
      </c>
      <c r="B14" s="37" t="s">
        <v>278</v>
      </c>
      <c r="C14" s="121">
        <v>290740.56959999987</v>
      </c>
      <c r="D14" s="108">
        <v>384997.3841299999</v>
      </c>
      <c r="E14" s="108">
        <v>356493.50905000005</v>
      </c>
      <c r="F14" s="110">
        <v>189632.31018000009</v>
      </c>
      <c r="G14" s="107">
        <v>326745.92752999999</v>
      </c>
      <c r="H14" s="107">
        <v>-8316.2526999997644</v>
      </c>
      <c r="I14" s="132">
        <v>-763860</v>
      </c>
      <c r="J14" s="132">
        <v>-1228152.4640800003</v>
      </c>
      <c r="K14" s="107"/>
      <c r="L14" s="108"/>
      <c r="M14" s="107"/>
      <c r="N14" s="108"/>
      <c r="O14" s="87" t="s">
        <v>295</v>
      </c>
    </row>
    <row r="15" spans="1:15" ht="15" customHeight="1">
      <c r="A15" s="26">
        <v>11</v>
      </c>
      <c r="B15" s="37" t="s">
        <v>279</v>
      </c>
      <c r="C15" s="121">
        <v>-1622139.5720399995</v>
      </c>
      <c r="D15" s="108">
        <v>-1576864.04128</v>
      </c>
      <c r="E15" s="108">
        <v>-1699088.5087499996</v>
      </c>
      <c r="F15" s="110">
        <v>-1698331.1134000004</v>
      </c>
      <c r="G15" s="107">
        <v>-1581163.2980699998</v>
      </c>
      <c r="H15" s="107">
        <v>-1443122.6972199993</v>
      </c>
      <c r="I15" s="132">
        <v>-1082460</v>
      </c>
      <c r="J15" s="132">
        <v>-523155.99286</v>
      </c>
      <c r="K15" s="107"/>
      <c r="L15" s="108"/>
      <c r="M15" s="107"/>
      <c r="N15" s="108"/>
      <c r="O15" s="87" t="s">
        <v>296</v>
      </c>
    </row>
    <row r="16" spans="1:15" ht="15" customHeight="1">
      <c r="A16" s="26">
        <v>12</v>
      </c>
      <c r="B16" s="37" t="s">
        <v>389</v>
      </c>
      <c r="C16" s="121">
        <v>-145.64364</v>
      </c>
      <c r="D16" s="108">
        <v>-1129.4095700000003</v>
      </c>
      <c r="E16" s="108">
        <v>-500.22018000000003</v>
      </c>
      <c r="F16" s="110">
        <v>1240.4341900000002</v>
      </c>
      <c r="G16" s="107">
        <v>929.11480000000006</v>
      </c>
      <c r="H16" s="107">
        <v>-7204.7895199999994</v>
      </c>
      <c r="I16" s="132">
        <v>-7930</v>
      </c>
      <c r="J16" s="132">
        <v>-8121.9646300000022</v>
      </c>
      <c r="K16" s="107"/>
      <c r="L16" s="108"/>
      <c r="M16" s="107"/>
      <c r="N16" s="108"/>
      <c r="O16" s="87" t="s">
        <v>418</v>
      </c>
    </row>
    <row r="17" spans="1:15" ht="15" customHeight="1">
      <c r="A17" s="26">
        <v>13</v>
      </c>
      <c r="B17" s="70" t="s">
        <v>280</v>
      </c>
      <c r="C17" s="121">
        <v>-1331544.6460599999</v>
      </c>
      <c r="D17" s="108">
        <v>-1192996.0667400002</v>
      </c>
      <c r="E17" s="108">
        <v>-1343095.2198900005</v>
      </c>
      <c r="F17" s="110">
        <v>-1507458.3689800003</v>
      </c>
      <c r="G17" s="107">
        <v>-1253488.2557100002</v>
      </c>
      <c r="H17" s="107">
        <v>-1458643.7393699999</v>
      </c>
      <c r="I17" s="132">
        <v>-1854250</v>
      </c>
      <c r="J17" s="132">
        <v>-1759430.4215800001</v>
      </c>
      <c r="K17" s="107"/>
      <c r="L17" s="108"/>
      <c r="M17" s="107"/>
      <c r="N17" s="108"/>
      <c r="O17" s="87" t="s">
        <v>297</v>
      </c>
    </row>
    <row r="18" spans="1:15" ht="15" customHeight="1">
      <c r="A18" s="27">
        <v>14</v>
      </c>
      <c r="B18" s="61" t="s">
        <v>217</v>
      </c>
      <c r="C18" s="122">
        <v>4356864.2781799994</v>
      </c>
      <c r="D18" s="111">
        <v>8124892.4338699989</v>
      </c>
      <c r="E18" s="111">
        <v>12005884.99966</v>
      </c>
      <c r="F18" s="114">
        <v>15707288.140110003</v>
      </c>
      <c r="G18" s="113">
        <v>19687720.108550008</v>
      </c>
      <c r="H18" s="113">
        <v>23561495.666289996</v>
      </c>
      <c r="I18" s="133">
        <v>27756860</v>
      </c>
      <c r="J18" s="133">
        <v>31799988.457310002</v>
      </c>
      <c r="K18" s="113"/>
      <c r="L18" s="111"/>
      <c r="M18" s="113"/>
      <c r="N18" s="111"/>
      <c r="O18" s="87" t="s">
        <v>248</v>
      </c>
    </row>
    <row r="19" spans="1:15" ht="15" customHeight="1">
      <c r="A19" s="26">
        <v>15</v>
      </c>
      <c r="B19" s="37" t="s">
        <v>281</v>
      </c>
      <c r="C19" s="121">
        <v>8344.0602099999996</v>
      </c>
      <c r="D19" s="108">
        <v>13036.170559999999</v>
      </c>
      <c r="E19" s="108">
        <v>19866.578600000001</v>
      </c>
      <c r="F19" s="110">
        <v>22914.16445</v>
      </c>
      <c r="G19" s="107">
        <v>30143.305199999999</v>
      </c>
      <c r="H19" s="107">
        <v>39962.496019999999</v>
      </c>
      <c r="I19" s="132">
        <v>36850</v>
      </c>
      <c r="J19" s="132">
        <v>51951.650020000008</v>
      </c>
      <c r="K19" s="107"/>
      <c r="L19" s="108"/>
      <c r="M19" s="107"/>
      <c r="N19" s="108"/>
      <c r="O19" s="87" t="s">
        <v>298</v>
      </c>
    </row>
    <row r="20" spans="1:15" s="10" customFormat="1" ht="15" customHeight="1">
      <c r="A20" s="27">
        <v>16</v>
      </c>
      <c r="B20" s="61" t="s">
        <v>282</v>
      </c>
      <c r="C20" s="122">
        <v>4365208.3384300005</v>
      </c>
      <c r="D20" s="111">
        <v>8137928.6044800002</v>
      </c>
      <c r="E20" s="111">
        <v>12025751.57832</v>
      </c>
      <c r="F20" s="114">
        <v>15730202.304630002</v>
      </c>
      <c r="G20" s="113">
        <v>19717863.413800005</v>
      </c>
      <c r="H20" s="113">
        <v>23601458.162360001</v>
      </c>
      <c r="I20" s="133">
        <v>27793710</v>
      </c>
      <c r="J20" s="133">
        <v>31851940.107390005</v>
      </c>
      <c r="K20" s="113"/>
      <c r="L20" s="111"/>
      <c r="M20" s="113"/>
      <c r="N20" s="111"/>
      <c r="O20" s="88" t="s">
        <v>299</v>
      </c>
    </row>
    <row r="21" spans="1:15" ht="15" customHeight="1">
      <c r="A21" s="26">
        <v>17</v>
      </c>
      <c r="B21" s="37" t="s">
        <v>283</v>
      </c>
      <c r="C21" s="121">
        <v>3277947.9034299986</v>
      </c>
      <c r="D21" s="108">
        <v>6358461.8451899998</v>
      </c>
      <c r="E21" s="108">
        <v>9872758.7943499982</v>
      </c>
      <c r="F21" s="110">
        <v>12264457.808219997</v>
      </c>
      <c r="G21" s="107">
        <v>16011136.956929998</v>
      </c>
      <c r="H21" s="107">
        <v>20210481.965209994</v>
      </c>
      <c r="I21" s="132">
        <v>23463220</v>
      </c>
      <c r="J21" s="132">
        <v>27236371.475220002</v>
      </c>
      <c r="K21" s="107"/>
      <c r="L21" s="108"/>
      <c r="M21" s="107"/>
      <c r="N21" s="108"/>
      <c r="O21" s="87" t="s">
        <v>165</v>
      </c>
    </row>
    <row r="22" spans="1:15" ht="15" customHeight="1">
      <c r="A22" s="26">
        <v>18</v>
      </c>
      <c r="B22" s="37" t="s">
        <v>223</v>
      </c>
      <c r="C22" s="121">
        <v>1052323.0647400001</v>
      </c>
      <c r="D22" s="108">
        <v>2030947.0817699998</v>
      </c>
      <c r="E22" s="108">
        <v>3218095.3245399999</v>
      </c>
      <c r="F22" s="110">
        <v>3865708.7709399993</v>
      </c>
      <c r="G22" s="107">
        <v>5304245.0658400003</v>
      </c>
      <c r="H22" s="107">
        <v>7041622.9725600015</v>
      </c>
      <c r="I22" s="132">
        <v>7976380</v>
      </c>
      <c r="J22" s="132">
        <v>9210720.0815500002</v>
      </c>
      <c r="K22" s="107"/>
      <c r="L22" s="108"/>
      <c r="M22" s="107"/>
      <c r="N22" s="108"/>
      <c r="O22" s="87" t="s">
        <v>300</v>
      </c>
    </row>
    <row r="23" spans="1:15" ht="15" customHeight="1">
      <c r="A23" s="26">
        <v>19</v>
      </c>
      <c r="B23" s="37" t="s">
        <v>225</v>
      </c>
      <c r="C23" s="121">
        <v>407527.62987999967</v>
      </c>
      <c r="D23" s="108">
        <v>801279.00219000003</v>
      </c>
      <c r="E23" s="108">
        <v>1109246.9165400006</v>
      </c>
      <c r="F23" s="110">
        <v>1412447.8163699992</v>
      </c>
      <c r="G23" s="107">
        <v>1184162.1938100001</v>
      </c>
      <c r="H23" s="107">
        <v>1403574.5854599997</v>
      </c>
      <c r="I23" s="132">
        <v>1646590</v>
      </c>
      <c r="J23" s="132">
        <v>1714942.6657199995</v>
      </c>
      <c r="K23" s="107"/>
      <c r="L23" s="108"/>
      <c r="M23" s="107"/>
      <c r="N23" s="108"/>
      <c r="O23" s="87" t="s">
        <v>301</v>
      </c>
    </row>
    <row r="24" spans="1:15" ht="15" customHeight="1">
      <c r="A24" s="26">
        <v>20</v>
      </c>
      <c r="B24" s="37" t="s">
        <v>284</v>
      </c>
      <c r="C24" s="121">
        <v>2633152.4684099997</v>
      </c>
      <c r="D24" s="108">
        <v>5128793.7654100014</v>
      </c>
      <c r="E24" s="108">
        <v>7763910.3861100031</v>
      </c>
      <c r="F24" s="110">
        <v>9811196.8534899969</v>
      </c>
      <c r="G24" s="107">
        <v>11891054.084670002</v>
      </c>
      <c r="H24" s="107">
        <v>14572433.577950001</v>
      </c>
      <c r="I24" s="132">
        <v>17133430</v>
      </c>
      <c r="J24" s="132">
        <v>19740594.059130006</v>
      </c>
      <c r="K24" s="107"/>
      <c r="L24" s="108"/>
      <c r="M24" s="107"/>
      <c r="N24" s="108"/>
      <c r="O24" s="87" t="s">
        <v>310</v>
      </c>
    </row>
    <row r="25" spans="1:15" ht="15" customHeight="1">
      <c r="A25" s="26">
        <v>21</v>
      </c>
      <c r="B25" s="37" t="s">
        <v>285</v>
      </c>
      <c r="C25" s="121">
        <v>-10294.742280000019</v>
      </c>
      <c r="D25" s="108">
        <v>11433.988519999997</v>
      </c>
      <c r="E25" s="108">
        <v>-8188.0071399999943</v>
      </c>
      <c r="F25" s="110">
        <v>22903.407710000003</v>
      </c>
      <c r="G25" s="107">
        <v>-55749.20199000003</v>
      </c>
      <c r="H25" s="107">
        <v>-176399.91508999997</v>
      </c>
      <c r="I25" s="132">
        <v>-193350</v>
      </c>
      <c r="J25" s="132">
        <v>-241783.50687999988</v>
      </c>
      <c r="K25" s="107"/>
      <c r="L25" s="108"/>
      <c r="M25" s="107"/>
      <c r="N25" s="108"/>
      <c r="O25" s="87" t="s">
        <v>311</v>
      </c>
    </row>
    <row r="26" spans="1:15" s="10" customFormat="1" ht="15" customHeight="1">
      <c r="A26" s="26">
        <v>22</v>
      </c>
      <c r="B26" s="61" t="s">
        <v>328</v>
      </c>
      <c r="C26" s="122">
        <v>2622857.7262799991</v>
      </c>
      <c r="D26" s="111">
        <v>5140227.7540600011</v>
      </c>
      <c r="E26" s="111">
        <v>7755722.3790499987</v>
      </c>
      <c r="F26" s="114">
        <v>9834100.2613299973</v>
      </c>
      <c r="G26" s="113">
        <v>11835304.882840002</v>
      </c>
      <c r="H26" s="113">
        <v>14396033.663020004</v>
      </c>
      <c r="I26" s="133">
        <v>16940080</v>
      </c>
      <c r="J26" s="133">
        <v>19498810.552450001</v>
      </c>
      <c r="K26" s="113"/>
      <c r="L26" s="111"/>
      <c r="M26" s="113"/>
      <c r="N26" s="111"/>
      <c r="O26" s="88" t="s">
        <v>308</v>
      </c>
    </row>
    <row r="27" spans="1:15" ht="15" customHeight="1">
      <c r="A27" s="26">
        <v>23</v>
      </c>
      <c r="B27" s="61" t="s">
        <v>329</v>
      </c>
      <c r="C27" s="122">
        <v>1742350.6119999997</v>
      </c>
      <c r="D27" s="111">
        <v>2997700.8501300006</v>
      </c>
      <c r="E27" s="111">
        <v>4270029.1989900013</v>
      </c>
      <c r="F27" s="114">
        <v>5896102.0429799994</v>
      </c>
      <c r="G27" s="113">
        <v>7882558.5306399977</v>
      </c>
      <c r="H27" s="113">
        <v>9205424.4991200007</v>
      </c>
      <c r="I27" s="133">
        <v>10853630</v>
      </c>
      <c r="J27" s="133">
        <v>12353129.554619998</v>
      </c>
      <c r="K27" s="113"/>
      <c r="L27" s="111"/>
      <c r="M27" s="113"/>
      <c r="N27" s="111"/>
      <c r="O27" s="88" t="s">
        <v>309</v>
      </c>
    </row>
    <row r="28" spans="1:15" ht="15" customHeight="1">
      <c r="A28" s="26">
        <v>24</v>
      </c>
      <c r="B28" s="37" t="s">
        <v>218</v>
      </c>
      <c r="C28" s="121">
        <v>312965.5247999999</v>
      </c>
      <c r="D28" s="108">
        <v>626409.45934999979</v>
      </c>
      <c r="E28" s="108">
        <v>1102363.4011299994</v>
      </c>
      <c r="F28" s="110">
        <v>1454883.1966400007</v>
      </c>
      <c r="G28" s="107">
        <v>2017335.9661800005</v>
      </c>
      <c r="H28" s="107">
        <v>2495447.1855399995</v>
      </c>
      <c r="I28" s="132">
        <v>2943600</v>
      </c>
      <c r="J28" s="132">
        <v>3306586.7073399993</v>
      </c>
      <c r="K28" s="107"/>
      <c r="L28" s="108"/>
      <c r="M28" s="107"/>
      <c r="N28" s="108"/>
      <c r="O28" s="87" t="s">
        <v>246</v>
      </c>
    </row>
    <row r="29" spans="1:15" ht="15" customHeight="1">
      <c r="A29" s="26">
        <v>25</v>
      </c>
      <c r="B29" s="37" t="s">
        <v>233</v>
      </c>
      <c r="C29" s="123">
        <v>251440.20353999996</v>
      </c>
      <c r="D29" s="108">
        <v>525324.94782999996</v>
      </c>
      <c r="E29" s="108">
        <v>823399.40436000016</v>
      </c>
      <c r="F29" s="110">
        <v>1092821.6292400004</v>
      </c>
      <c r="G29" s="107">
        <v>1393489.2603</v>
      </c>
      <c r="H29" s="107">
        <v>1665417.7534499997</v>
      </c>
      <c r="I29" s="132">
        <v>1964140</v>
      </c>
      <c r="J29" s="132">
        <v>2285071.1408999995</v>
      </c>
      <c r="K29" s="107"/>
      <c r="L29" s="108"/>
      <c r="M29" s="107"/>
      <c r="N29" s="108"/>
      <c r="O29" s="87" t="s">
        <v>256</v>
      </c>
    </row>
    <row r="30" spans="1:15" ht="15" customHeight="1">
      <c r="A30" s="26">
        <v>26</v>
      </c>
      <c r="B30" s="37" t="s">
        <v>286</v>
      </c>
      <c r="C30" s="121">
        <v>495826.03533999989</v>
      </c>
      <c r="D30" s="108">
        <v>998795.81347000017</v>
      </c>
      <c r="E30" s="108">
        <v>1527502.4186000004</v>
      </c>
      <c r="F30" s="110">
        <v>2228001.1393599999</v>
      </c>
      <c r="G30" s="107">
        <v>2772589.3256600006</v>
      </c>
      <c r="H30" s="107">
        <v>3451125.0485300003</v>
      </c>
      <c r="I30" s="132">
        <v>4053780</v>
      </c>
      <c r="J30" s="132">
        <v>4456847.951150001</v>
      </c>
      <c r="K30" s="107"/>
      <c r="L30" s="108"/>
      <c r="M30" s="107"/>
      <c r="N30" s="108"/>
      <c r="O30" s="87" t="s">
        <v>267</v>
      </c>
    </row>
    <row r="31" spans="1:15" ht="15" customHeight="1">
      <c r="A31" s="26">
        <v>27</v>
      </c>
      <c r="B31" s="37" t="s">
        <v>235</v>
      </c>
      <c r="C31" s="121">
        <v>17488.607889999999</v>
      </c>
      <c r="D31" s="108">
        <v>47631.022329999993</v>
      </c>
      <c r="E31" s="108">
        <v>69470.87543</v>
      </c>
      <c r="F31" s="110">
        <v>112929.75075999997</v>
      </c>
      <c r="G31" s="107">
        <v>138870.72202000002</v>
      </c>
      <c r="H31" s="107">
        <v>171624.13225999995</v>
      </c>
      <c r="I31" s="132">
        <v>147740</v>
      </c>
      <c r="J31" s="132">
        <v>173980.52540999997</v>
      </c>
      <c r="K31" s="107"/>
      <c r="L31" s="108"/>
      <c r="M31" s="107"/>
      <c r="N31" s="108"/>
      <c r="O31" s="87" t="s">
        <v>266</v>
      </c>
    </row>
    <row r="32" spans="1:15" ht="15" customHeight="1">
      <c r="A32" s="26">
        <v>28</v>
      </c>
      <c r="B32" s="37" t="s">
        <v>287</v>
      </c>
      <c r="C32" s="121">
        <v>381485.21313000011</v>
      </c>
      <c r="D32" s="108">
        <v>770830.41640000022</v>
      </c>
      <c r="E32" s="108">
        <v>1183618.1362399999</v>
      </c>
      <c r="F32" s="110">
        <v>1591988.0650299999</v>
      </c>
      <c r="G32" s="107">
        <v>2005862.7347599997</v>
      </c>
      <c r="H32" s="107">
        <v>2400195.2056399998</v>
      </c>
      <c r="I32" s="132">
        <v>2872110</v>
      </c>
      <c r="J32" s="132">
        <v>3453441.6814900008</v>
      </c>
      <c r="K32" s="107"/>
      <c r="L32" s="108"/>
      <c r="M32" s="107"/>
      <c r="N32" s="108"/>
      <c r="O32" s="87" t="s">
        <v>268</v>
      </c>
    </row>
    <row r="33" spans="1:15" ht="15" customHeight="1">
      <c r="A33" s="26">
        <v>29</v>
      </c>
      <c r="B33" s="37" t="s">
        <v>390</v>
      </c>
      <c r="C33" s="121">
        <v>0</v>
      </c>
      <c r="D33" s="108">
        <v>0</v>
      </c>
      <c r="E33" s="108">
        <v>0</v>
      </c>
      <c r="F33" s="110">
        <v>0</v>
      </c>
      <c r="G33" s="60">
        <v>0</v>
      </c>
      <c r="H33" s="60">
        <v>0</v>
      </c>
      <c r="I33" s="132">
        <v>0</v>
      </c>
      <c r="J33" s="132">
        <v>0</v>
      </c>
      <c r="K33" s="107"/>
      <c r="L33" s="108"/>
      <c r="M33" s="107"/>
      <c r="N33" s="108"/>
      <c r="O33" s="87" t="s">
        <v>420</v>
      </c>
    </row>
    <row r="34" spans="1:15" ht="15" customHeight="1">
      <c r="A34" s="26">
        <v>30</v>
      </c>
      <c r="B34" s="37" t="s">
        <v>391</v>
      </c>
      <c r="C34" s="121">
        <v>91.119</v>
      </c>
      <c r="D34" s="108">
        <v>133.04668000000001</v>
      </c>
      <c r="E34" s="108">
        <v>300.40231999999997</v>
      </c>
      <c r="F34" s="110">
        <v>312.62916999999999</v>
      </c>
      <c r="G34" s="60">
        <v>312.37333999999998</v>
      </c>
      <c r="H34" s="60">
        <v>306.80450999999999</v>
      </c>
      <c r="I34" s="132">
        <v>0</v>
      </c>
      <c r="J34" s="132">
        <v>0</v>
      </c>
      <c r="K34" s="107"/>
      <c r="L34" s="108"/>
      <c r="M34" s="107"/>
      <c r="N34" s="108"/>
      <c r="O34" s="87" t="s">
        <v>419</v>
      </c>
    </row>
    <row r="35" spans="1:15" s="10" customFormat="1" ht="15" customHeight="1">
      <c r="A35" s="26">
        <v>31</v>
      </c>
      <c r="B35" s="61" t="s">
        <v>330</v>
      </c>
      <c r="C35" s="122">
        <v>1146331.17964</v>
      </c>
      <c r="D35" s="111">
        <v>2342715.2475299998</v>
      </c>
      <c r="E35" s="111">
        <v>3604291.2377900006</v>
      </c>
      <c r="F35" s="114">
        <v>5026053.2144900011</v>
      </c>
      <c r="G35" s="113">
        <v>6311124.4170800028</v>
      </c>
      <c r="H35" s="113">
        <v>7688668.945199999</v>
      </c>
      <c r="I35" s="133">
        <v>9037780</v>
      </c>
      <c r="J35" s="133">
        <v>10369341.299909994</v>
      </c>
      <c r="K35" s="113"/>
      <c r="L35" s="111"/>
      <c r="M35" s="113"/>
      <c r="N35" s="111"/>
      <c r="O35" s="88" t="s">
        <v>307</v>
      </c>
    </row>
    <row r="36" spans="1:15" ht="15" customHeight="1">
      <c r="A36" s="26">
        <v>32</v>
      </c>
      <c r="B36" s="37" t="s">
        <v>331</v>
      </c>
      <c r="C36" s="121">
        <v>908984.95721000037</v>
      </c>
      <c r="D36" s="108">
        <v>1281395.0619899996</v>
      </c>
      <c r="E36" s="108">
        <v>1768101.3624000007</v>
      </c>
      <c r="F36" s="110">
        <v>2324932.0252300007</v>
      </c>
      <c r="G36" s="107">
        <v>3588770.0797799993</v>
      </c>
      <c r="H36" s="107">
        <v>4012202.7395100002</v>
      </c>
      <c r="I36" s="132">
        <v>4759450</v>
      </c>
      <c r="J36" s="132">
        <v>5290374.962150001</v>
      </c>
      <c r="K36" s="107"/>
      <c r="L36" s="108"/>
      <c r="M36" s="107"/>
      <c r="N36" s="108"/>
      <c r="O36" s="87" t="s">
        <v>306</v>
      </c>
    </row>
    <row r="37" spans="1:15" ht="15" customHeight="1">
      <c r="A37" s="26">
        <v>33</v>
      </c>
      <c r="B37" s="37" t="s">
        <v>237</v>
      </c>
      <c r="C37" s="121">
        <v>-135667.07708000005</v>
      </c>
      <c r="D37" s="108">
        <v>913818.19340999995</v>
      </c>
      <c r="E37" s="108">
        <v>974085.17077999981</v>
      </c>
      <c r="F37" s="110">
        <v>832955.30787999998</v>
      </c>
      <c r="G37" s="107">
        <v>675379.59043000056</v>
      </c>
      <c r="H37" s="107">
        <v>646907.60406999988</v>
      </c>
      <c r="I37" s="25">
        <v>745970</v>
      </c>
      <c r="J37" s="25">
        <v>738629.83358999994</v>
      </c>
      <c r="K37" s="107"/>
      <c r="L37" s="108"/>
      <c r="M37" s="107"/>
      <c r="N37" s="108"/>
      <c r="O37" s="87" t="s">
        <v>305</v>
      </c>
    </row>
    <row r="38" spans="1:15" ht="15" customHeight="1">
      <c r="A38" s="26">
        <v>34</v>
      </c>
      <c r="B38" s="37" t="s">
        <v>239</v>
      </c>
      <c r="C38" s="121">
        <v>773317.88004000019</v>
      </c>
      <c r="D38" s="108">
        <v>2195213.2553300001</v>
      </c>
      <c r="E38" s="108">
        <v>2742186.5331100007</v>
      </c>
      <c r="F38" s="110">
        <v>3157887.3329600003</v>
      </c>
      <c r="G38" s="107">
        <v>4264149.6701900009</v>
      </c>
      <c r="H38" s="107">
        <v>4659110.3435900006</v>
      </c>
      <c r="I38" s="25">
        <v>5505420</v>
      </c>
      <c r="J38" s="25">
        <v>6029004.795669998</v>
      </c>
      <c r="K38" s="107"/>
      <c r="L38" s="108"/>
      <c r="M38" s="107"/>
      <c r="N38" s="108"/>
      <c r="O38" s="87" t="s">
        <v>254</v>
      </c>
    </row>
    <row r="39" spans="1:15" ht="15" customHeight="1">
      <c r="A39" s="26">
        <v>35</v>
      </c>
      <c r="B39" s="37" t="s">
        <v>288</v>
      </c>
      <c r="C39" s="121">
        <v>70472.067769999994</v>
      </c>
      <c r="D39" s="108">
        <v>310698.25644000008</v>
      </c>
      <c r="E39" s="108">
        <v>401823.19213999982</v>
      </c>
      <c r="F39" s="110">
        <v>420729.55500000011</v>
      </c>
      <c r="G39" s="107">
        <v>541274.1177099999</v>
      </c>
      <c r="H39" s="107">
        <v>574337.23875999998</v>
      </c>
      <c r="I39" s="25">
        <v>649990</v>
      </c>
      <c r="J39" s="25">
        <v>694575.67004</v>
      </c>
      <c r="K39" s="107"/>
      <c r="L39" s="108"/>
      <c r="M39" s="107"/>
      <c r="N39" s="108"/>
      <c r="O39" s="87" t="s">
        <v>253</v>
      </c>
    </row>
    <row r="40" spans="1:15" ht="15" customHeight="1">
      <c r="A40" s="26">
        <v>36</v>
      </c>
      <c r="B40" s="37" t="s">
        <v>332</v>
      </c>
      <c r="C40" s="121">
        <v>702845.81218999997</v>
      </c>
      <c r="D40" s="108">
        <v>1884514.998760001</v>
      </c>
      <c r="E40" s="108">
        <v>2340363.3408599999</v>
      </c>
      <c r="F40" s="110">
        <v>2737157.77789</v>
      </c>
      <c r="G40" s="107">
        <v>3722875.55235</v>
      </c>
      <c r="H40" s="107">
        <v>4084773.1046800017</v>
      </c>
      <c r="I40" s="25">
        <v>4855430</v>
      </c>
      <c r="J40" s="25">
        <v>5334429.1255300026</v>
      </c>
      <c r="K40" s="107"/>
      <c r="L40" s="108"/>
      <c r="M40" s="107"/>
      <c r="N40" s="108"/>
      <c r="O40" s="87" t="s">
        <v>304</v>
      </c>
    </row>
    <row r="41" spans="1:15" ht="15" customHeight="1">
      <c r="A41" s="26">
        <v>37</v>
      </c>
      <c r="B41" s="37" t="s">
        <v>242</v>
      </c>
      <c r="C41" s="121">
        <v>286658.51437999995</v>
      </c>
      <c r="D41" s="108">
        <v>269266.35583000001</v>
      </c>
      <c r="E41" s="108">
        <v>-113078.67753</v>
      </c>
      <c r="F41" s="110">
        <v>-14468.693799999932</v>
      </c>
      <c r="G41" s="107">
        <v>110226.55763999997</v>
      </c>
      <c r="H41" s="107">
        <v>393609.60885999998</v>
      </c>
      <c r="I41" s="25">
        <v>391170</v>
      </c>
      <c r="J41" s="25">
        <v>237684.68480000005</v>
      </c>
      <c r="K41" s="107"/>
      <c r="L41" s="108"/>
      <c r="M41" s="107"/>
      <c r="N41" s="108"/>
      <c r="O41" s="87" t="s">
        <v>303</v>
      </c>
    </row>
    <row r="42" spans="1:15" s="10" customFormat="1" ht="15" customHeight="1">
      <c r="A42" s="26">
        <v>38</v>
      </c>
      <c r="B42" s="61" t="s">
        <v>333</v>
      </c>
      <c r="C42" s="122">
        <v>989504.32665999979</v>
      </c>
      <c r="D42" s="111">
        <v>2153781.3546700007</v>
      </c>
      <c r="E42" s="111">
        <v>2227284.6633800007</v>
      </c>
      <c r="F42" s="114">
        <v>2722689.0842000004</v>
      </c>
      <c r="G42" s="113">
        <v>3833102.110090002</v>
      </c>
      <c r="H42" s="113">
        <v>4478382.7136400007</v>
      </c>
      <c r="I42" s="134">
        <v>5246600</v>
      </c>
      <c r="J42" s="134">
        <v>5572113.8103900012</v>
      </c>
      <c r="K42" s="113"/>
      <c r="L42" s="111"/>
      <c r="M42" s="113"/>
      <c r="N42" s="111"/>
      <c r="O42" s="88" t="s">
        <v>302</v>
      </c>
    </row>
    <row r="43" spans="1:15">
      <c r="D43" s="55"/>
      <c r="J43" s="104"/>
    </row>
    <row r="44" spans="1:15" ht="15.5">
      <c r="B44" s="89" t="s">
        <v>421</v>
      </c>
      <c r="D44" s="25"/>
      <c r="J44" s="106"/>
      <c r="K44" s="106"/>
    </row>
    <row r="45" spans="1:15">
      <c r="N45" s="69"/>
    </row>
    <row r="46" spans="1:15">
      <c r="A46" s="69"/>
      <c r="N46" s="69"/>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G35" activePane="bottomRight" state="frozen"/>
      <selection pane="topRight"/>
      <selection pane="bottomLeft"/>
      <selection pane="bottomRight"/>
    </sheetView>
  </sheetViews>
  <sheetFormatPr defaultRowHeight="14.5"/>
  <cols>
    <col min="1" max="1" width="3.81640625" bestFit="1" customWidth="1"/>
    <col min="2" max="2" width="62.1796875" bestFit="1" customWidth="1"/>
    <col min="3" max="12" width="17.453125" customWidth="1"/>
    <col min="13" max="13" width="18.81640625" customWidth="1"/>
    <col min="14" max="14" width="17.453125" customWidth="1"/>
    <col min="15" max="15" width="72.81640625" bestFit="1" customWidth="1"/>
  </cols>
  <sheetData>
    <row r="1" spans="1:15">
      <c r="O1" s="82" t="s">
        <v>404</v>
      </c>
    </row>
    <row r="2" spans="1:15" ht="22.5" thickBot="1">
      <c r="A2" s="139" t="s">
        <v>191</v>
      </c>
      <c r="B2" s="140"/>
      <c r="C2" s="140"/>
      <c r="D2" s="140"/>
      <c r="E2" s="140"/>
      <c r="F2" s="140"/>
      <c r="G2" s="140"/>
      <c r="H2" s="140"/>
      <c r="I2" s="140"/>
      <c r="J2" s="140"/>
      <c r="K2" s="140"/>
      <c r="L2" s="140"/>
      <c r="M2" s="140"/>
      <c r="N2" s="140"/>
      <c r="O2" s="140"/>
    </row>
    <row r="3" spans="1:15" ht="22.5" thickBot="1">
      <c r="A3" s="145" t="s">
        <v>354</v>
      </c>
      <c r="B3" s="146"/>
      <c r="C3" s="146"/>
      <c r="D3" s="146"/>
      <c r="E3" s="146"/>
      <c r="F3" s="146"/>
      <c r="G3" s="146"/>
      <c r="H3" s="146"/>
      <c r="I3" s="146"/>
      <c r="J3" s="146"/>
      <c r="K3" s="146"/>
      <c r="L3" s="146"/>
      <c r="M3" s="146"/>
      <c r="N3" s="146"/>
      <c r="O3" s="146"/>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1">
        <v>0</v>
      </c>
      <c r="D5" s="121">
        <v>0</v>
      </c>
      <c r="E5" s="121">
        <v>0</v>
      </c>
      <c r="F5" s="108">
        <v>0</v>
      </c>
      <c r="G5" s="110">
        <v>0</v>
      </c>
      <c r="H5" s="128">
        <v>0</v>
      </c>
      <c r="I5" s="132">
        <v>0</v>
      </c>
      <c r="J5" s="132">
        <v>0</v>
      </c>
      <c r="K5" s="110"/>
      <c r="L5" s="107"/>
      <c r="M5" s="107"/>
      <c r="N5" s="108"/>
      <c r="O5" s="87" t="s">
        <v>289</v>
      </c>
    </row>
    <row r="6" spans="1:15" ht="15" customHeight="1">
      <c r="A6" s="26">
        <v>2</v>
      </c>
      <c r="B6" s="6" t="s">
        <v>312</v>
      </c>
      <c r="C6" s="121">
        <v>3196214.7174200001</v>
      </c>
      <c r="D6" s="108">
        <v>4953330.9776100004</v>
      </c>
      <c r="E6" s="108">
        <v>6527241.5576800015</v>
      </c>
      <c r="F6" s="121">
        <v>8462644.1605500001</v>
      </c>
      <c r="G6" s="110">
        <v>10596752.151629997</v>
      </c>
      <c r="H6" s="128">
        <v>12570161.06727</v>
      </c>
      <c r="I6" s="132">
        <v>14449420</v>
      </c>
      <c r="J6" s="132">
        <v>16524085.97167</v>
      </c>
      <c r="K6" s="110"/>
      <c r="L6" s="108"/>
      <c r="M6" s="107"/>
      <c r="N6" s="108"/>
      <c r="O6" s="87" t="s">
        <v>415</v>
      </c>
    </row>
    <row r="7" spans="1:15" ht="15" customHeight="1">
      <c r="A7" s="27">
        <v>3</v>
      </c>
      <c r="B7" s="63" t="s">
        <v>388</v>
      </c>
      <c r="C7" s="122">
        <v>3196214.7174200001</v>
      </c>
      <c r="D7" s="111">
        <v>4953330.9776100004</v>
      </c>
      <c r="E7" s="111">
        <v>6527241.5576800015</v>
      </c>
      <c r="F7" s="122">
        <v>8462644.1605500001</v>
      </c>
      <c r="G7" s="114">
        <v>10596752.151629997</v>
      </c>
      <c r="H7" s="129">
        <v>12570161.06727</v>
      </c>
      <c r="I7" s="133">
        <v>14449420</v>
      </c>
      <c r="J7" s="133">
        <v>16524085.97167</v>
      </c>
      <c r="K7" s="114"/>
      <c r="L7" s="111"/>
      <c r="M7" s="113"/>
      <c r="N7" s="111"/>
      <c r="O7" s="88" t="s">
        <v>416</v>
      </c>
    </row>
    <row r="8" spans="1:15" ht="15" customHeight="1">
      <c r="A8" s="26">
        <v>4</v>
      </c>
      <c r="B8" s="6" t="s">
        <v>272</v>
      </c>
      <c r="C8" s="121">
        <v>274647.33974999998</v>
      </c>
      <c r="D8" s="108">
        <v>601132.28540000005</v>
      </c>
      <c r="E8" s="108">
        <v>893268.30772000016</v>
      </c>
      <c r="F8" s="121">
        <v>1212386.3233999999</v>
      </c>
      <c r="G8" s="110">
        <v>1647592.1836899999</v>
      </c>
      <c r="H8" s="128">
        <v>2035862.6693300002</v>
      </c>
      <c r="I8" s="132">
        <v>2409750</v>
      </c>
      <c r="J8" s="132">
        <v>2697148.6472700005</v>
      </c>
      <c r="K8" s="110"/>
      <c r="L8" s="108"/>
      <c r="M8" s="107"/>
      <c r="N8" s="108"/>
      <c r="O8" s="87" t="s">
        <v>417</v>
      </c>
    </row>
    <row r="9" spans="1:15" s="10" customFormat="1" ht="15" customHeight="1">
      <c r="A9" s="26">
        <v>5</v>
      </c>
      <c r="B9" s="63" t="s">
        <v>273</v>
      </c>
      <c r="C9" s="122">
        <v>2921567.3776300005</v>
      </c>
      <c r="D9" s="111">
        <v>4352198.6921900008</v>
      </c>
      <c r="E9" s="111">
        <v>5633973.2499299999</v>
      </c>
      <c r="F9" s="122">
        <v>7250257.837129999</v>
      </c>
      <c r="G9" s="114">
        <v>8949159.96789</v>
      </c>
      <c r="H9" s="129">
        <v>10534298.397910001</v>
      </c>
      <c r="I9" s="133">
        <v>12039670</v>
      </c>
      <c r="J9" s="133">
        <v>13826937.324380001</v>
      </c>
      <c r="K9" s="114"/>
      <c r="L9" s="111"/>
      <c r="M9" s="113"/>
      <c r="N9" s="111"/>
      <c r="O9" s="88" t="s">
        <v>290</v>
      </c>
    </row>
    <row r="10" spans="1:15" ht="15" customHeight="1">
      <c r="A10" s="26">
        <v>6</v>
      </c>
      <c r="B10" s="6" t="s">
        <v>313</v>
      </c>
      <c r="C10" s="121">
        <v>2222148.6315600001</v>
      </c>
      <c r="D10" s="108">
        <v>2938126.4974399996</v>
      </c>
      <c r="E10" s="108">
        <v>3547639.8963000001</v>
      </c>
      <c r="F10" s="121">
        <v>4412597.0746600004</v>
      </c>
      <c r="G10" s="110">
        <v>5084849.7414499996</v>
      </c>
      <c r="H10" s="128">
        <v>5808078.5018499997</v>
      </c>
      <c r="I10" s="132">
        <v>6443430</v>
      </c>
      <c r="J10" s="132">
        <v>8129471.2296899995</v>
      </c>
      <c r="K10" s="110"/>
      <c r="L10" s="108"/>
      <c r="M10" s="107"/>
      <c r="N10" s="108"/>
      <c r="O10" s="87" t="s">
        <v>291</v>
      </c>
    </row>
    <row r="11" spans="1:15" ht="15" customHeight="1">
      <c r="A11" s="26">
        <v>7</v>
      </c>
      <c r="B11" s="6" t="s">
        <v>275</v>
      </c>
      <c r="C11" s="121">
        <v>53344.41186</v>
      </c>
      <c r="D11" s="108">
        <v>90502.812290000002</v>
      </c>
      <c r="E11" s="108">
        <v>135327.52987</v>
      </c>
      <c r="F11" s="121">
        <v>171111.20298999999</v>
      </c>
      <c r="G11" s="110">
        <v>214673.72010000001</v>
      </c>
      <c r="H11" s="128">
        <v>266531.65831999999</v>
      </c>
      <c r="I11" s="132">
        <v>313280</v>
      </c>
      <c r="J11" s="132">
        <v>375672.76610999997</v>
      </c>
      <c r="K11" s="110"/>
      <c r="L11" s="108"/>
      <c r="M11" s="107"/>
      <c r="N11" s="108"/>
      <c r="O11" s="87" t="s">
        <v>292</v>
      </c>
    </row>
    <row r="12" spans="1:15" s="10" customFormat="1" ht="15" customHeight="1">
      <c r="A12" s="26">
        <v>8</v>
      </c>
      <c r="B12" s="63" t="s">
        <v>276</v>
      </c>
      <c r="C12" s="122">
        <v>2168804.21967</v>
      </c>
      <c r="D12" s="111">
        <v>2847623.6851499998</v>
      </c>
      <c r="E12" s="111">
        <v>3412312.3664000002</v>
      </c>
      <c r="F12" s="122">
        <v>4241485.8716500001</v>
      </c>
      <c r="G12" s="114">
        <v>4870176.0213100007</v>
      </c>
      <c r="H12" s="129">
        <v>5541546.8434699997</v>
      </c>
      <c r="I12" s="133">
        <v>6130150</v>
      </c>
      <c r="J12" s="133">
        <v>7753798.4635500005</v>
      </c>
      <c r="K12" s="114"/>
      <c r="L12" s="111"/>
      <c r="M12" s="113"/>
      <c r="N12" s="111"/>
      <c r="O12" s="87" t="s">
        <v>293</v>
      </c>
    </row>
    <row r="13" spans="1:15" ht="15" customHeight="1">
      <c r="A13" s="26">
        <v>9</v>
      </c>
      <c r="B13" s="6" t="s">
        <v>277</v>
      </c>
      <c r="C13" s="121">
        <v>752763.15794999991</v>
      </c>
      <c r="D13" s="108">
        <v>1504575.0070299997</v>
      </c>
      <c r="E13" s="108">
        <v>2221660.8835100001</v>
      </c>
      <c r="F13" s="121">
        <v>3008771.9654400004</v>
      </c>
      <c r="G13" s="110">
        <v>4078983.94655</v>
      </c>
      <c r="H13" s="128">
        <v>4992751.5543900002</v>
      </c>
      <c r="I13" s="132">
        <v>5909520</v>
      </c>
      <c r="J13" s="132">
        <v>6073138.8608100004</v>
      </c>
      <c r="K13" s="110"/>
      <c r="L13" s="108"/>
      <c r="M13" s="107"/>
      <c r="N13" s="108"/>
      <c r="O13" s="87" t="s">
        <v>294</v>
      </c>
    </row>
    <row r="14" spans="1:15" ht="15" customHeight="1">
      <c r="A14" s="26">
        <v>10</v>
      </c>
      <c r="B14" s="6" t="s">
        <v>278</v>
      </c>
      <c r="C14" s="121">
        <v>-24015.00189</v>
      </c>
      <c r="D14" s="108">
        <v>-54632.867339999997</v>
      </c>
      <c r="E14" s="108">
        <v>-47664.738149999997</v>
      </c>
      <c r="F14" s="121">
        <v>-70837.102240000007</v>
      </c>
      <c r="G14" s="110">
        <v>-116323.15983999999</v>
      </c>
      <c r="H14" s="128">
        <v>129468.04545000001</v>
      </c>
      <c r="I14" s="132">
        <v>139570</v>
      </c>
      <c r="J14" s="132">
        <v>-119545.64182999999</v>
      </c>
      <c r="K14" s="115"/>
      <c r="L14" s="108"/>
      <c r="M14" s="107"/>
      <c r="N14" s="108"/>
      <c r="O14" s="87" t="s">
        <v>295</v>
      </c>
    </row>
    <row r="15" spans="1:15" ht="15" customHeight="1">
      <c r="A15" s="26">
        <v>11</v>
      </c>
      <c r="B15" s="6" t="s">
        <v>279</v>
      </c>
      <c r="C15" s="121">
        <v>116322.54248000002</v>
      </c>
      <c r="D15" s="108">
        <v>12222.333299999995</v>
      </c>
      <c r="E15" s="108">
        <v>34174.243389999989</v>
      </c>
      <c r="F15" s="121">
        <v>49304.790390000002</v>
      </c>
      <c r="G15" s="110">
        <v>-218017.51544999998</v>
      </c>
      <c r="H15" s="128">
        <v>109249.47694000001</v>
      </c>
      <c r="I15" s="132">
        <v>183810</v>
      </c>
      <c r="J15" s="132">
        <v>875222.20754000009</v>
      </c>
      <c r="K15" s="110"/>
      <c r="L15" s="108"/>
      <c r="M15" s="107"/>
      <c r="N15" s="108"/>
      <c r="O15" s="87" t="s">
        <v>296</v>
      </c>
    </row>
    <row r="16" spans="1:15" ht="15" customHeight="1">
      <c r="A16" s="26">
        <v>12</v>
      </c>
      <c r="B16" s="6" t="s">
        <v>389</v>
      </c>
      <c r="C16" s="121">
        <v>-138.06</v>
      </c>
      <c r="D16" s="108">
        <v>-179.48</v>
      </c>
      <c r="E16" s="108">
        <v>-455.61</v>
      </c>
      <c r="F16" s="121">
        <v>-505.8</v>
      </c>
      <c r="G16" s="121">
        <v>-540.72072000000003</v>
      </c>
      <c r="H16" s="128">
        <v>-583.72452999999996</v>
      </c>
      <c r="I16" s="132">
        <v>-620</v>
      </c>
      <c r="J16" s="132">
        <v>-607.08861999999999</v>
      </c>
      <c r="K16" s="110"/>
      <c r="L16" s="108"/>
      <c r="M16" s="107"/>
      <c r="N16" s="108"/>
      <c r="O16" s="87" t="s">
        <v>418</v>
      </c>
    </row>
    <row r="17" spans="1:15" ht="15" customHeight="1">
      <c r="A17" s="26">
        <v>13</v>
      </c>
      <c r="B17" s="6" t="s">
        <v>280</v>
      </c>
      <c r="C17" s="121">
        <v>92169.480589999992</v>
      </c>
      <c r="D17" s="108">
        <v>-42590.014060000001</v>
      </c>
      <c r="E17" s="108">
        <v>-13946.104760000009</v>
      </c>
      <c r="F17" s="121">
        <v>-22038.111830000009</v>
      </c>
      <c r="G17" s="110">
        <v>-334881.39601999999</v>
      </c>
      <c r="H17" s="128">
        <v>238133.79785999999</v>
      </c>
      <c r="I17" s="132">
        <v>322760</v>
      </c>
      <c r="J17" s="132">
        <v>755069.47706000006</v>
      </c>
      <c r="K17" s="110"/>
      <c r="L17" s="108"/>
      <c r="M17" s="107"/>
      <c r="N17" s="108"/>
      <c r="O17" s="87" t="s">
        <v>297</v>
      </c>
    </row>
    <row r="18" spans="1:15" ht="15" customHeight="1">
      <c r="A18" s="26">
        <v>14</v>
      </c>
      <c r="B18" s="6" t="s">
        <v>217</v>
      </c>
      <c r="C18" s="121">
        <v>844932.63853000011</v>
      </c>
      <c r="D18" s="108">
        <v>1461984.9929799999</v>
      </c>
      <c r="E18" s="108">
        <v>2207714.7787399995</v>
      </c>
      <c r="F18" s="121">
        <v>2986733.85359</v>
      </c>
      <c r="G18" s="110">
        <v>3744102.5505199996</v>
      </c>
      <c r="H18" s="128">
        <v>5230885.3522400009</v>
      </c>
      <c r="I18" s="132">
        <v>6232280</v>
      </c>
      <c r="J18" s="132">
        <v>6828208.3378700018</v>
      </c>
      <c r="K18" s="110"/>
      <c r="L18" s="108"/>
      <c r="M18" s="107"/>
      <c r="N18" s="108"/>
      <c r="O18" s="87" t="s">
        <v>248</v>
      </c>
    </row>
    <row r="19" spans="1:15" ht="15" customHeight="1">
      <c r="A19" s="26">
        <v>15</v>
      </c>
      <c r="B19" s="6" t="s">
        <v>281</v>
      </c>
      <c r="C19" s="121">
        <v>25.8919</v>
      </c>
      <c r="D19" s="108">
        <v>25.8919</v>
      </c>
      <c r="E19" s="108">
        <v>898.86351000000002</v>
      </c>
      <c r="F19" s="121">
        <v>575.91233999999997</v>
      </c>
      <c r="G19" s="110">
        <v>25.8919</v>
      </c>
      <c r="H19" s="128">
        <v>48.658499999999997</v>
      </c>
      <c r="I19" s="132">
        <v>70</v>
      </c>
      <c r="J19" s="132">
        <v>73.723100000000002</v>
      </c>
      <c r="K19" s="110"/>
      <c r="L19" s="108"/>
      <c r="M19" s="107"/>
      <c r="N19" s="108"/>
      <c r="O19" s="87" t="s">
        <v>298</v>
      </c>
    </row>
    <row r="20" spans="1:15" s="10" customFormat="1" ht="15" customHeight="1">
      <c r="A20" s="26">
        <v>16</v>
      </c>
      <c r="B20" s="63" t="s">
        <v>334</v>
      </c>
      <c r="C20" s="122">
        <v>844958.53044000012</v>
      </c>
      <c r="D20" s="111">
        <v>1462010.8848899999</v>
      </c>
      <c r="E20" s="111">
        <v>2208613.6422699997</v>
      </c>
      <c r="F20" s="122">
        <v>2987309.7659400003</v>
      </c>
      <c r="G20" s="114">
        <v>3744128.4424299998</v>
      </c>
      <c r="H20" s="129">
        <v>5230934.0107400008</v>
      </c>
      <c r="I20" s="133">
        <v>6232360</v>
      </c>
      <c r="J20" s="133">
        <v>6828282.0609700009</v>
      </c>
      <c r="K20" s="114"/>
      <c r="L20" s="111"/>
      <c r="M20" s="113"/>
      <c r="N20" s="111"/>
      <c r="O20" s="88" t="s">
        <v>299</v>
      </c>
    </row>
    <row r="21" spans="1:15" ht="15" customHeight="1">
      <c r="A21" s="26">
        <v>17</v>
      </c>
      <c r="B21" s="6" t="s">
        <v>283</v>
      </c>
      <c r="C21" s="121">
        <v>1077487.2001699999</v>
      </c>
      <c r="D21" s="108">
        <v>1876483.3398799996</v>
      </c>
      <c r="E21" s="108">
        <v>2769108.4245700003</v>
      </c>
      <c r="F21" s="121">
        <v>3486000.2444399996</v>
      </c>
      <c r="G21" s="110">
        <v>4697719.3881900003</v>
      </c>
      <c r="H21" s="128">
        <v>5739961.1592899999</v>
      </c>
      <c r="I21" s="132">
        <v>6633820</v>
      </c>
      <c r="J21" s="132">
        <v>7609739.0685700001</v>
      </c>
      <c r="K21" s="110"/>
      <c r="L21" s="108"/>
      <c r="M21" s="107"/>
      <c r="N21" s="108"/>
      <c r="O21" s="87" t="s">
        <v>165</v>
      </c>
    </row>
    <row r="22" spans="1:15" ht="15" customHeight="1">
      <c r="A22" s="26">
        <v>18</v>
      </c>
      <c r="B22" s="6" t="s">
        <v>223</v>
      </c>
      <c r="C22" s="121">
        <v>596205.75691000011</v>
      </c>
      <c r="D22" s="108">
        <v>821318.8782700001</v>
      </c>
      <c r="E22" s="108">
        <v>1179274.1405499999</v>
      </c>
      <c r="F22" s="121">
        <v>1310848.9633199999</v>
      </c>
      <c r="G22" s="110">
        <v>1564192.5175399999</v>
      </c>
      <c r="H22" s="128">
        <v>1801929.49278</v>
      </c>
      <c r="I22" s="132">
        <v>2005550</v>
      </c>
      <c r="J22" s="132">
        <v>2169289.76608</v>
      </c>
      <c r="K22" s="110"/>
      <c r="L22" s="108"/>
      <c r="M22" s="107"/>
      <c r="N22" s="108"/>
      <c r="O22" s="87" t="s">
        <v>300</v>
      </c>
    </row>
    <row r="23" spans="1:15" ht="15" customHeight="1">
      <c r="A23" s="26">
        <v>19</v>
      </c>
      <c r="B23" s="6" t="s">
        <v>225</v>
      </c>
      <c r="C23" s="121">
        <v>165631.97228000002</v>
      </c>
      <c r="D23" s="108">
        <v>174804.27833</v>
      </c>
      <c r="E23" s="108">
        <v>209528.20673999999</v>
      </c>
      <c r="F23" s="121">
        <v>304791.79872000008</v>
      </c>
      <c r="G23" s="110">
        <v>53008.635720000013</v>
      </c>
      <c r="H23" s="128">
        <v>594862.11313999991</v>
      </c>
      <c r="I23" s="132">
        <v>667680</v>
      </c>
      <c r="J23" s="132">
        <v>255778.95672999992</v>
      </c>
      <c r="K23" s="110"/>
      <c r="L23" s="108"/>
      <c r="M23" s="107"/>
      <c r="N23" s="108"/>
      <c r="O23" s="87" t="s">
        <v>301</v>
      </c>
    </row>
    <row r="24" spans="1:15" ht="15" customHeight="1">
      <c r="A24" s="26">
        <v>20</v>
      </c>
      <c r="B24" s="6" t="s">
        <v>314</v>
      </c>
      <c r="C24" s="121">
        <v>646913.41553999996</v>
      </c>
      <c r="D24" s="108">
        <v>1229968.7398999999</v>
      </c>
      <c r="E24" s="108">
        <v>1799362.4907199999</v>
      </c>
      <c r="F24" s="121">
        <v>2479943.0798399998</v>
      </c>
      <c r="G24" s="110">
        <v>3186535.5063400003</v>
      </c>
      <c r="H24" s="128">
        <v>4532893.7796700001</v>
      </c>
      <c r="I24" s="132">
        <v>5295950</v>
      </c>
      <c r="J24" s="132">
        <v>5696228.2591800001</v>
      </c>
      <c r="K24" s="110"/>
      <c r="L24" s="108"/>
      <c r="M24" s="107"/>
      <c r="N24" s="108"/>
      <c r="O24" s="87" t="s">
        <v>310</v>
      </c>
    </row>
    <row r="25" spans="1:15" ht="15" customHeight="1">
      <c r="A25" s="26">
        <v>21</v>
      </c>
      <c r="B25" s="6" t="s">
        <v>285</v>
      </c>
      <c r="C25" s="121">
        <v>1030.5530899999999</v>
      </c>
      <c r="D25" s="108">
        <v>1248.6375399999999</v>
      </c>
      <c r="E25" s="108">
        <v>227.27727999999999</v>
      </c>
      <c r="F25" s="121">
        <v>285.06867999999997</v>
      </c>
      <c r="G25" s="110">
        <v>1873.9568200000001</v>
      </c>
      <c r="H25" s="128">
        <v>3024.9842399999998</v>
      </c>
      <c r="I25" s="132">
        <v>4300</v>
      </c>
      <c r="J25" s="132">
        <v>5487.9975799999993</v>
      </c>
      <c r="K25" s="110"/>
      <c r="L25" s="108"/>
      <c r="M25" s="107"/>
      <c r="N25" s="108"/>
      <c r="O25" s="87" t="s">
        <v>311</v>
      </c>
    </row>
    <row r="26" spans="1:15" s="10" customFormat="1" ht="15" customHeight="1">
      <c r="A26" s="26">
        <v>22</v>
      </c>
      <c r="B26" s="63" t="s">
        <v>335</v>
      </c>
      <c r="C26" s="122">
        <v>647943.96866000001</v>
      </c>
      <c r="D26" s="111">
        <v>1231217.3774600001</v>
      </c>
      <c r="E26" s="111">
        <v>1799589.7680200001</v>
      </c>
      <c r="F26" s="122">
        <v>2480228.1485299994</v>
      </c>
      <c r="G26" s="114">
        <v>3188409.4631700004</v>
      </c>
      <c r="H26" s="129">
        <v>4535918.7639299994</v>
      </c>
      <c r="I26" s="133">
        <v>5300260</v>
      </c>
      <c r="J26" s="133">
        <v>5701716.2567699989</v>
      </c>
      <c r="K26" s="114"/>
      <c r="L26" s="111"/>
      <c r="M26" s="113"/>
      <c r="N26" s="111"/>
      <c r="O26" s="88" t="s">
        <v>308</v>
      </c>
    </row>
    <row r="27" spans="1:15" ht="15" customHeight="1">
      <c r="A27" s="26">
        <v>23</v>
      </c>
      <c r="B27" s="63" t="s">
        <v>329</v>
      </c>
      <c r="C27" s="122">
        <v>197014.56174999999</v>
      </c>
      <c r="D27" s="111">
        <v>230793.50738</v>
      </c>
      <c r="E27" s="111">
        <v>409023.87423000002</v>
      </c>
      <c r="F27" s="122">
        <v>507081.61741000006</v>
      </c>
      <c r="G27" s="114">
        <v>555718.97924000002</v>
      </c>
      <c r="H27" s="128">
        <v>695015.24679999996</v>
      </c>
      <c r="I27" s="132">
        <v>932100</v>
      </c>
      <c r="J27" s="132">
        <v>1126565.8041700001</v>
      </c>
      <c r="K27" s="114"/>
      <c r="L27" s="111"/>
      <c r="M27" s="113"/>
      <c r="N27" s="111"/>
      <c r="O27" s="88" t="s">
        <v>309</v>
      </c>
    </row>
    <row r="28" spans="1:15" ht="15" customHeight="1">
      <c r="A28" s="26">
        <v>24</v>
      </c>
      <c r="B28" s="6" t="s">
        <v>315</v>
      </c>
      <c r="C28" s="121">
        <v>31294.229049999998</v>
      </c>
      <c r="D28" s="108">
        <v>110657.95155</v>
      </c>
      <c r="E28" s="108">
        <v>166087.19882999998</v>
      </c>
      <c r="F28" s="121">
        <v>231484.84096</v>
      </c>
      <c r="G28" s="110">
        <v>335722.13237000001</v>
      </c>
      <c r="H28" s="128">
        <v>430221.07714000001</v>
      </c>
      <c r="I28" s="132">
        <v>549610</v>
      </c>
      <c r="J28" s="132">
        <v>658934.54857999994</v>
      </c>
      <c r="K28" s="110"/>
      <c r="L28" s="108"/>
      <c r="M28" s="107"/>
      <c r="N28" s="108"/>
      <c r="O28" s="87" t="s">
        <v>246</v>
      </c>
    </row>
    <row r="29" spans="1:15" ht="15" customHeight="1">
      <c r="A29" s="26">
        <v>25</v>
      </c>
      <c r="B29" s="6" t="s">
        <v>233</v>
      </c>
      <c r="C29" s="121">
        <v>426.79887999999994</v>
      </c>
      <c r="D29" s="108">
        <v>1300.0359799999999</v>
      </c>
      <c r="E29" s="108">
        <v>2589.3037099999997</v>
      </c>
      <c r="F29" s="121">
        <v>3737.6511800000003</v>
      </c>
      <c r="G29" s="110">
        <v>4892.9023300000008</v>
      </c>
      <c r="H29" s="128">
        <v>7028.5412999999999</v>
      </c>
      <c r="I29" s="132">
        <v>9110</v>
      </c>
      <c r="J29" s="132">
        <v>11027.53926</v>
      </c>
      <c r="K29" s="110"/>
      <c r="L29" s="108"/>
      <c r="M29" s="107"/>
      <c r="N29" s="108"/>
      <c r="O29" s="87" t="s">
        <v>256</v>
      </c>
    </row>
    <row r="30" spans="1:15" ht="15" customHeight="1">
      <c r="A30" s="26">
        <v>26</v>
      </c>
      <c r="B30" s="6" t="s">
        <v>286</v>
      </c>
      <c r="C30" s="121">
        <v>31592.768119999997</v>
      </c>
      <c r="D30" s="108">
        <v>72182.983319999985</v>
      </c>
      <c r="E30" s="108">
        <v>113344.25777</v>
      </c>
      <c r="F30" s="121">
        <v>164482.03344999999</v>
      </c>
      <c r="G30" s="110">
        <v>210874.91655000002</v>
      </c>
      <c r="H30" s="128">
        <v>258585.74836000003</v>
      </c>
      <c r="I30" s="132">
        <v>296550</v>
      </c>
      <c r="J30" s="132">
        <v>350381.01284000004</v>
      </c>
      <c r="K30" s="110"/>
      <c r="L30" s="108"/>
      <c r="M30" s="107"/>
      <c r="N30" s="108"/>
      <c r="O30" s="87" t="s">
        <v>267</v>
      </c>
    </row>
    <row r="31" spans="1:15" ht="15" customHeight="1">
      <c r="A31" s="26">
        <v>27</v>
      </c>
      <c r="B31" s="6" t="s">
        <v>316</v>
      </c>
      <c r="C31" s="121">
        <v>396.73109999999997</v>
      </c>
      <c r="D31" s="108">
        <v>961.40431999999998</v>
      </c>
      <c r="E31" s="108">
        <v>1645.5804699999999</v>
      </c>
      <c r="F31" s="121">
        <v>1505.19776</v>
      </c>
      <c r="G31" s="110">
        <v>2039.2367399999998</v>
      </c>
      <c r="H31" s="128">
        <v>2465.7803100000001</v>
      </c>
      <c r="I31" s="132">
        <v>3320</v>
      </c>
      <c r="J31" s="132">
        <v>5040.5458399999998</v>
      </c>
      <c r="K31" s="110"/>
      <c r="L31" s="108"/>
      <c r="M31" s="107"/>
      <c r="N31" s="108"/>
      <c r="O31" s="87" t="s">
        <v>266</v>
      </c>
    </row>
    <row r="32" spans="1:15" ht="15" customHeight="1">
      <c r="A32" s="26">
        <v>28</v>
      </c>
      <c r="B32" s="6" t="s">
        <v>287</v>
      </c>
      <c r="C32" s="121">
        <v>13968.063759999999</v>
      </c>
      <c r="D32" s="108">
        <v>29537.352460000002</v>
      </c>
      <c r="E32" s="108">
        <v>46520.047980000003</v>
      </c>
      <c r="F32" s="121">
        <v>64605.661159999996</v>
      </c>
      <c r="G32" s="110">
        <v>86732.572310000003</v>
      </c>
      <c r="H32" s="128">
        <v>104691.47149</v>
      </c>
      <c r="I32" s="132">
        <v>127950</v>
      </c>
      <c r="J32" s="132">
        <v>142653.57120999999</v>
      </c>
      <c r="K32" s="110"/>
      <c r="L32" s="108"/>
      <c r="M32" s="107"/>
      <c r="N32" s="108"/>
      <c r="O32" s="87" t="s">
        <v>268</v>
      </c>
    </row>
    <row r="33" spans="1:15" ht="15" customHeight="1">
      <c r="A33" s="26">
        <v>29</v>
      </c>
      <c r="B33" s="6" t="s">
        <v>390</v>
      </c>
      <c r="C33" s="121">
        <v>0</v>
      </c>
      <c r="D33" s="108">
        <v>0</v>
      </c>
      <c r="E33" s="108">
        <v>0</v>
      </c>
      <c r="F33" s="121">
        <v>0</v>
      </c>
      <c r="G33" s="110">
        <v>0</v>
      </c>
      <c r="H33" s="128">
        <v>0</v>
      </c>
      <c r="I33" s="132">
        <v>0</v>
      </c>
      <c r="J33" s="132">
        <v>0</v>
      </c>
      <c r="K33" s="107"/>
      <c r="L33" s="107"/>
      <c r="M33" s="107"/>
      <c r="N33" s="108"/>
      <c r="O33" s="87" t="s">
        <v>420</v>
      </c>
    </row>
    <row r="34" spans="1:15" ht="15" customHeight="1">
      <c r="A34" s="26">
        <v>30</v>
      </c>
      <c r="B34" s="6" t="s">
        <v>391</v>
      </c>
      <c r="C34" s="121">
        <v>0</v>
      </c>
      <c r="D34" s="108">
        <v>0</v>
      </c>
      <c r="E34" s="108">
        <v>0</v>
      </c>
      <c r="F34" s="121">
        <v>0</v>
      </c>
      <c r="G34" s="110">
        <v>0</v>
      </c>
      <c r="H34" s="128">
        <v>0</v>
      </c>
      <c r="I34" s="132">
        <v>0</v>
      </c>
      <c r="J34" s="132">
        <v>0</v>
      </c>
      <c r="K34" s="107"/>
      <c r="L34" s="107"/>
      <c r="M34" s="107"/>
      <c r="N34" s="108"/>
      <c r="O34" s="87" t="s">
        <v>419</v>
      </c>
    </row>
    <row r="35" spans="1:15" s="10" customFormat="1" ht="15" customHeight="1">
      <c r="A35" s="26">
        <v>31</v>
      </c>
      <c r="B35" s="63" t="s">
        <v>330</v>
      </c>
      <c r="C35" s="122">
        <v>46384.361930000006</v>
      </c>
      <c r="D35" s="111">
        <v>103981.77613000001</v>
      </c>
      <c r="E35" s="111">
        <v>164099.18999999997</v>
      </c>
      <c r="F35" s="122">
        <v>234330.5436</v>
      </c>
      <c r="G35" s="114">
        <v>304539.62803000002</v>
      </c>
      <c r="H35" s="129">
        <v>372771.54154999997</v>
      </c>
      <c r="I35" s="133">
        <v>436930</v>
      </c>
      <c r="J35" s="133">
        <v>509102.66923999996</v>
      </c>
      <c r="K35" s="114"/>
      <c r="L35" s="111"/>
      <c r="M35" s="113"/>
      <c r="N35" s="111"/>
      <c r="O35" s="88" t="s">
        <v>307</v>
      </c>
    </row>
    <row r="36" spans="1:15" ht="15" customHeight="1">
      <c r="A36" s="26">
        <v>32</v>
      </c>
      <c r="B36" s="6" t="s">
        <v>331</v>
      </c>
      <c r="C36" s="121">
        <v>181924.42885999999</v>
      </c>
      <c r="D36" s="108">
        <v>237469.68278</v>
      </c>
      <c r="E36" s="108">
        <v>411011.88308</v>
      </c>
      <c r="F36" s="121">
        <v>504235.91476000001</v>
      </c>
      <c r="G36" s="110">
        <v>586901.48358</v>
      </c>
      <c r="H36" s="128">
        <v>752464.78238999995</v>
      </c>
      <c r="I36" s="132">
        <v>1044780</v>
      </c>
      <c r="J36" s="132">
        <v>1276397.68352</v>
      </c>
      <c r="K36" s="110"/>
      <c r="L36" s="108"/>
      <c r="M36" s="107"/>
      <c r="N36" s="108"/>
      <c r="O36" s="87" t="s">
        <v>306</v>
      </c>
    </row>
    <row r="37" spans="1:15" ht="15" customHeight="1">
      <c r="A37" s="26">
        <v>33</v>
      </c>
      <c r="B37" s="6" t="s">
        <v>237</v>
      </c>
      <c r="C37" s="121">
        <v>-42380.765009999996</v>
      </c>
      <c r="D37" s="108">
        <v>-33734.700350000006</v>
      </c>
      <c r="E37" s="108">
        <v>-61511.482999999993</v>
      </c>
      <c r="F37" s="121">
        <v>-72687.092709999997</v>
      </c>
      <c r="G37" s="110">
        <v>-86937.377599999993</v>
      </c>
      <c r="H37" s="128">
        <v>-92107.597980000006</v>
      </c>
      <c r="I37" s="25">
        <v>-96030</v>
      </c>
      <c r="J37" s="25">
        <v>-90050.458799999993</v>
      </c>
      <c r="K37" s="110"/>
      <c r="L37" s="108"/>
      <c r="M37" s="107"/>
      <c r="N37" s="108"/>
      <c r="O37" s="87" t="s">
        <v>305</v>
      </c>
    </row>
    <row r="38" spans="1:15" ht="15" customHeight="1">
      <c r="A38" s="26">
        <v>34</v>
      </c>
      <c r="B38" s="6" t="s">
        <v>239</v>
      </c>
      <c r="C38" s="121">
        <v>139543.66383999996</v>
      </c>
      <c r="D38" s="108">
        <v>203734.98243999999</v>
      </c>
      <c r="E38" s="108">
        <v>349500.40009000001</v>
      </c>
      <c r="F38" s="121">
        <v>431548.82206999999</v>
      </c>
      <c r="G38" s="110">
        <v>499964.10596000002</v>
      </c>
      <c r="H38" s="128">
        <v>660357.18439000007</v>
      </c>
      <c r="I38" s="25">
        <v>948750</v>
      </c>
      <c r="J38" s="25">
        <v>1186347.22468</v>
      </c>
      <c r="K38" s="110"/>
      <c r="L38" s="108"/>
      <c r="M38" s="107"/>
      <c r="N38" s="108"/>
      <c r="O38" s="87" t="s">
        <v>254</v>
      </c>
    </row>
    <row r="39" spans="1:15" ht="15" customHeight="1">
      <c r="A39" s="26">
        <v>35</v>
      </c>
      <c r="B39" s="6" t="s">
        <v>240</v>
      </c>
      <c r="C39" s="121">
        <v>-34104.767569999996</v>
      </c>
      <c r="D39" s="108">
        <v>-1191.4326399999991</v>
      </c>
      <c r="E39" s="108">
        <v>-9157.9335599999995</v>
      </c>
      <c r="F39" s="121">
        <v>11680.449519999998</v>
      </c>
      <c r="G39" s="110">
        <v>14348.103329999998</v>
      </c>
      <c r="H39" s="128">
        <v>-10953.789999999999</v>
      </c>
      <c r="I39" s="25">
        <v>30</v>
      </c>
      <c r="J39" s="25">
        <v>-2425.6285999999991</v>
      </c>
      <c r="K39" s="110"/>
      <c r="L39" s="108"/>
      <c r="M39" s="107"/>
      <c r="N39" s="108"/>
      <c r="O39" s="87" t="s">
        <v>253</v>
      </c>
    </row>
    <row r="40" spans="1:15" ht="15" customHeight="1">
      <c r="A40" s="26">
        <v>36</v>
      </c>
      <c r="B40" s="6" t="s">
        <v>332</v>
      </c>
      <c r="C40" s="121">
        <v>173648.43138999998</v>
      </c>
      <c r="D40" s="108">
        <v>204926.41508000001</v>
      </c>
      <c r="E40" s="108">
        <v>358658.33363000001</v>
      </c>
      <c r="F40" s="121">
        <v>419868.37254000007</v>
      </c>
      <c r="G40" s="110">
        <v>485616.00263</v>
      </c>
      <c r="H40" s="128">
        <v>671310.97438000003</v>
      </c>
      <c r="I40" s="25">
        <v>948720</v>
      </c>
      <c r="J40" s="25">
        <v>1188772.8532800002</v>
      </c>
      <c r="K40" s="110"/>
      <c r="L40" s="108"/>
      <c r="M40" s="107"/>
      <c r="N40" s="108"/>
      <c r="O40" s="87" t="s">
        <v>304</v>
      </c>
    </row>
    <row r="41" spans="1:15" ht="15" customHeight="1">
      <c r="A41" s="26">
        <v>37</v>
      </c>
      <c r="B41" s="6" t="s">
        <v>242</v>
      </c>
      <c r="C41" s="121">
        <v>62918.555789999999</v>
      </c>
      <c r="D41" s="108">
        <v>3841.13868</v>
      </c>
      <c r="E41" s="108">
        <v>39135.68204</v>
      </c>
      <c r="F41" s="121">
        <v>109249.58661</v>
      </c>
      <c r="G41" s="110">
        <v>181002.31658000001</v>
      </c>
      <c r="H41" s="128">
        <v>201499.44357</v>
      </c>
      <c r="I41" s="25">
        <v>178000</v>
      </c>
      <c r="J41" s="25">
        <v>109246.22814000001</v>
      </c>
      <c r="K41" s="110"/>
      <c r="L41" s="108"/>
      <c r="M41" s="107"/>
      <c r="N41" s="108"/>
      <c r="O41" s="87" t="s">
        <v>303</v>
      </c>
    </row>
    <row r="42" spans="1:15" s="10" customFormat="1" ht="15" customHeight="1">
      <c r="A42" s="26">
        <v>38</v>
      </c>
      <c r="B42" s="63" t="s">
        <v>333</v>
      </c>
      <c r="C42" s="122">
        <v>236566.98717999997</v>
      </c>
      <c r="D42" s="111">
        <v>208767.55373999997</v>
      </c>
      <c r="E42" s="111">
        <v>397794.01567999995</v>
      </c>
      <c r="F42" s="122">
        <v>529117.95917000005</v>
      </c>
      <c r="G42" s="114">
        <v>666618.31922000006</v>
      </c>
      <c r="H42" s="129">
        <v>872810.41796999995</v>
      </c>
      <c r="I42" s="134">
        <v>1126720</v>
      </c>
      <c r="J42" s="134">
        <v>1298019.08143</v>
      </c>
      <c r="K42" s="114"/>
      <c r="L42" s="111"/>
      <c r="M42" s="113"/>
      <c r="N42" s="111"/>
      <c r="O42" s="88" t="s">
        <v>302</v>
      </c>
    </row>
    <row r="43" spans="1:15">
      <c r="H43" s="13"/>
    </row>
    <row r="44" spans="1:15" ht="15.5">
      <c r="B44" s="89"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F5" activePane="bottomRight" state="frozen"/>
      <selection pane="topRight"/>
      <selection pane="bottomLeft"/>
      <selection pane="bottomRight"/>
    </sheetView>
  </sheetViews>
  <sheetFormatPr defaultRowHeight="14.5"/>
  <cols>
    <col min="1" max="1" width="4.453125" customWidth="1"/>
    <col min="2" max="2" width="13.54296875" bestFit="1" customWidth="1"/>
    <col min="3" max="14" width="15" customWidth="1"/>
    <col min="15" max="15" width="37.81640625" bestFit="1" customWidth="1"/>
  </cols>
  <sheetData>
    <row r="1" spans="1:15">
      <c r="O1" s="82" t="s">
        <v>404</v>
      </c>
    </row>
    <row r="2" spans="1:15" ht="22.5" thickBot="1">
      <c r="A2" s="139" t="s">
        <v>191</v>
      </c>
      <c r="B2" s="140"/>
      <c r="C2" s="140"/>
      <c r="D2" s="140"/>
      <c r="E2" s="140"/>
      <c r="F2" s="140"/>
      <c r="G2" s="140"/>
      <c r="H2" s="140"/>
      <c r="I2" s="140"/>
      <c r="J2" s="140"/>
      <c r="K2" s="140"/>
      <c r="L2" s="140"/>
      <c r="M2" s="140"/>
      <c r="N2" s="140"/>
      <c r="O2" s="140"/>
    </row>
    <row r="3" spans="1:15" ht="22.5" thickBot="1">
      <c r="A3" s="145" t="s">
        <v>0</v>
      </c>
      <c r="B3" s="146"/>
      <c r="C3" s="146"/>
      <c r="D3" s="146"/>
      <c r="E3" s="146"/>
      <c r="F3" s="146"/>
      <c r="G3" s="146"/>
      <c r="H3" s="146"/>
      <c r="I3" s="146"/>
      <c r="J3" s="146"/>
      <c r="K3" s="146"/>
      <c r="L3" s="146"/>
      <c r="M3" s="146"/>
      <c r="N3" s="146"/>
      <c r="O3" s="146"/>
    </row>
    <row r="4" spans="1:15" ht="31.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7">
        <v>19364158.569367997</v>
      </c>
      <c r="D5" s="110">
        <v>39397421.812532</v>
      </c>
      <c r="E5" s="108">
        <v>60077534.680692002</v>
      </c>
      <c r="F5" s="108">
        <v>80672863.432631999</v>
      </c>
      <c r="G5" s="107">
        <v>102053982.96900001</v>
      </c>
      <c r="H5" s="107">
        <v>122875107.38830699</v>
      </c>
      <c r="I5" s="107">
        <v>145028243.85764</v>
      </c>
      <c r="J5" s="107">
        <v>166681522.29528499</v>
      </c>
      <c r="K5" s="107"/>
      <c r="L5" s="108"/>
      <c r="M5" s="107"/>
      <c r="N5" s="60"/>
      <c r="O5" s="83" t="s">
        <v>164</v>
      </c>
    </row>
    <row r="6" spans="1:15">
      <c r="A6">
        <v>2</v>
      </c>
      <c r="B6" s="6" t="s">
        <v>283</v>
      </c>
      <c r="C6" s="107">
        <v>15220712.613911001</v>
      </c>
      <c r="D6" s="110">
        <v>30712370.25584</v>
      </c>
      <c r="E6" s="108">
        <v>47571200.118348002</v>
      </c>
      <c r="F6" s="108">
        <v>62697857.549778998</v>
      </c>
      <c r="G6" s="107">
        <v>79501883.657684997</v>
      </c>
      <c r="H6" s="107">
        <v>96721550.302974999</v>
      </c>
      <c r="I6" s="107">
        <v>114973219.83253001</v>
      </c>
      <c r="J6" s="107">
        <v>134050219.85783899</v>
      </c>
      <c r="K6" s="107"/>
      <c r="L6" s="108"/>
      <c r="M6" s="107"/>
      <c r="N6" s="60"/>
      <c r="O6" s="83"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tabSelected="1" zoomScale="90" zoomScaleNormal="90" workbookViewId="0">
      <pane xSplit="2" ySplit="4" topLeftCell="F5" activePane="bottomRight" state="frozen"/>
      <selection pane="topRight"/>
      <selection pane="bottomLeft"/>
      <selection pane="bottomRight"/>
    </sheetView>
  </sheetViews>
  <sheetFormatPr defaultRowHeight="14.5"/>
  <cols>
    <col min="1" max="1" width="3.81640625" bestFit="1" customWidth="1"/>
    <col min="2" max="2" width="13.1796875" bestFit="1" customWidth="1"/>
    <col min="3" max="14" width="15.1796875" customWidth="1"/>
    <col min="15" max="15" width="38.1796875" bestFit="1" customWidth="1"/>
  </cols>
  <sheetData>
    <row r="1" spans="1:15">
      <c r="O1" s="82" t="s">
        <v>404</v>
      </c>
    </row>
    <row r="2" spans="1:15" ht="22.5" thickBot="1">
      <c r="A2" s="139" t="s">
        <v>191</v>
      </c>
      <c r="B2" s="140"/>
      <c r="C2" s="140"/>
      <c r="D2" s="140"/>
      <c r="E2" s="140"/>
      <c r="F2" s="140"/>
      <c r="G2" s="140"/>
      <c r="H2" s="140"/>
      <c r="I2" s="140"/>
      <c r="J2" s="140"/>
      <c r="K2" s="140"/>
      <c r="L2" s="140"/>
      <c r="M2" s="140"/>
      <c r="N2" s="140"/>
      <c r="O2" s="140"/>
    </row>
    <row r="3" spans="1:15" ht="22.5" thickBot="1">
      <c r="A3" s="145" t="s">
        <v>444</v>
      </c>
      <c r="B3" s="146"/>
      <c r="C3" s="146"/>
      <c r="D3" s="146"/>
      <c r="E3" s="146"/>
      <c r="F3" s="146"/>
      <c r="G3" s="146"/>
      <c r="H3" s="146"/>
      <c r="I3" s="146"/>
      <c r="J3" s="146"/>
      <c r="K3" s="146"/>
      <c r="L3" s="146"/>
      <c r="M3" s="146"/>
      <c r="N3" s="146"/>
      <c r="O3" s="146"/>
    </row>
    <row r="4" spans="1:15" s="57" customFormat="1" ht="31.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0">
        <v>988097.67918000009</v>
      </c>
      <c r="D5" s="110">
        <v>1931928.7123499999</v>
      </c>
      <c r="E5" s="121">
        <v>2902901.7456999999</v>
      </c>
      <c r="F5" s="121">
        <v>3649415.40252</v>
      </c>
      <c r="G5" s="107">
        <v>4610743.9449100001</v>
      </c>
      <c r="H5" s="107">
        <v>5766850.6020599995</v>
      </c>
      <c r="I5" s="110">
        <v>6784700.2367899995</v>
      </c>
      <c r="J5" s="107">
        <v>7636506.8499999996</v>
      </c>
      <c r="K5" s="110"/>
      <c r="L5" s="108"/>
      <c r="M5" s="107"/>
      <c r="N5" s="108"/>
      <c r="O5" s="83" t="s">
        <v>164</v>
      </c>
    </row>
    <row r="6" spans="1:15">
      <c r="A6" s="26">
        <v>2</v>
      </c>
      <c r="B6" s="6" t="s">
        <v>283</v>
      </c>
      <c r="C6" s="110">
        <v>2536621.2796500004</v>
      </c>
      <c r="D6" s="110">
        <v>3938547.44142</v>
      </c>
      <c r="E6" s="121">
        <v>5240634.0020000003</v>
      </c>
      <c r="F6" s="121">
        <v>6602364.5694700005</v>
      </c>
      <c r="G6" s="107">
        <v>8183336.2161499998</v>
      </c>
      <c r="H6" s="107">
        <v>9423338.5122299995</v>
      </c>
      <c r="I6" s="110">
        <v>10994619.876970001</v>
      </c>
      <c r="J6" s="107">
        <v>12920550.869999999</v>
      </c>
      <c r="K6" s="110"/>
      <c r="L6" s="108"/>
      <c r="M6" s="107"/>
      <c r="N6" s="108"/>
      <c r="O6" s="83"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heetViews>
  <sheetFormatPr defaultRowHeight="14.5"/>
  <cols>
    <col min="1" max="1" width="3.1796875" style="16" customWidth="1"/>
    <col min="2" max="2" width="3.1796875" customWidth="1"/>
    <col min="3" max="3" width="30.81640625" customWidth="1"/>
    <col min="4" max="4" width="50.81640625" customWidth="1"/>
    <col min="5" max="5" width="3.1796875" customWidth="1"/>
    <col min="6" max="6" width="30.81640625" customWidth="1"/>
    <col min="7" max="7" width="50.8164062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58">
      <c r="C19" s="28" t="s">
        <v>201</v>
      </c>
      <c r="D19" s="30" t="s">
        <v>339</v>
      </c>
      <c r="F19" s="28" t="s">
        <v>209</v>
      </c>
      <c r="G19" s="22" t="s">
        <v>342</v>
      </c>
    </row>
    <row r="20" spans="3:7" ht="15.75" customHeight="1">
      <c r="C20" s="28"/>
      <c r="F20" s="28"/>
    </row>
    <row r="21" spans="3:7" ht="87">
      <c r="C21" s="28" t="s">
        <v>202</v>
      </c>
      <c r="D21" s="30" t="s">
        <v>340</v>
      </c>
      <c r="F21" s="28" t="s">
        <v>210</v>
      </c>
      <c r="G21" s="22" t="s">
        <v>343</v>
      </c>
    </row>
    <row r="22" spans="3:7" ht="15" customHeight="1"/>
    <row r="23" spans="3:7" ht="72.5">
      <c r="C23" s="28" t="s">
        <v>203</v>
      </c>
      <c r="D23" s="22" t="s">
        <v>341</v>
      </c>
      <c r="F23" s="28" t="s">
        <v>211</v>
      </c>
      <c r="G23" s="22" t="s">
        <v>345</v>
      </c>
    </row>
    <row r="24" spans="3:7" ht="18" customHeight="1"/>
    <row r="25" spans="3:7" ht="101.5">
      <c r="C25" s="28" t="s">
        <v>204</v>
      </c>
      <c r="D25" s="22" t="s">
        <v>338</v>
      </c>
      <c r="F25" s="28" t="s">
        <v>212</v>
      </c>
      <c r="G25" s="22" t="s">
        <v>344</v>
      </c>
    </row>
    <row r="26" spans="3:7" ht="22.5" customHeight="1"/>
    <row r="27" spans="3:7" ht="67.5" customHeight="1">
      <c r="C27" s="28" t="s">
        <v>205</v>
      </c>
      <c r="D27" s="22" t="s">
        <v>346</v>
      </c>
      <c r="F27" s="28" t="s">
        <v>188</v>
      </c>
      <c r="G27" s="22" t="s">
        <v>347</v>
      </c>
    </row>
    <row r="28" spans="3:7" ht="72.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3" zoomScaleNormal="100" zoomScaleSheetLayoutView="100" workbookViewId="0"/>
  </sheetViews>
  <sheetFormatPr defaultRowHeight="14.5"/>
  <cols>
    <col min="1" max="1" width="3.1796875" style="16" customWidth="1"/>
    <col min="2" max="2" width="3.1796875" customWidth="1"/>
    <col min="3" max="3" width="10.81640625" bestFit="1" customWidth="1"/>
    <col min="9" max="9" width="13.81640625" customWidth="1"/>
    <col min="10" max="10" width="15.81640625" customWidth="1"/>
  </cols>
  <sheetData>
    <row r="10" spans="3:10" ht="44.5">
      <c r="C10" s="12" t="s">
        <v>13</v>
      </c>
      <c r="D10" s="1"/>
    </row>
    <row r="12" spans="3:10" ht="28.5">
      <c r="C12" s="4"/>
      <c r="D12" s="5"/>
      <c r="E12" s="5"/>
      <c r="F12" s="5"/>
      <c r="G12" s="5"/>
      <c r="H12" s="5"/>
      <c r="I12" s="5"/>
      <c r="J12" s="5"/>
    </row>
    <row r="13" spans="3:10" ht="28.5">
      <c r="E13" s="5"/>
      <c r="F13" s="5"/>
      <c r="G13" s="5"/>
      <c r="H13" s="5"/>
      <c r="I13" s="5"/>
      <c r="J13" s="5"/>
    </row>
    <row r="19" spans="3:10" ht="27.5">
      <c r="C19" s="9"/>
      <c r="I19" s="135" t="s">
        <v>449</v>
      </c>
      <c r="J19" s="13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zoomScale="85" zoomScaleNormal="100" zoomScaleSheetLayoutView="85" workbookViewId="0"/>
  </sheetViews>
  <sheetFormatPr defaultRowHeight="14.5"/>
  <cols>
    <col min="1" max="1" width="3.1796875" style="16" customWidth="1"/>
    <col min="2" max="2" width="4.54296875" customWidth="1"/>
    <col min="3" max="3" width="142.81640625" customWidth="1"/>
    <col min="4" max="4" width="16.1796875" customWidth="1"/>
  </cols>
  <sheetData>
    <row r="9" spans="3:5" ht="15.5">
      <c r="C9" s="18" t="s">
        <v>145</v>
      </c>
      <c r="D9" s="2"/>
      <c r="E9" s="2"/>
    </row>
    <row r="10" spans="3:5" ht="15.5">
      <c r="C10" s="18"/>
      <c r="D10" s="2"/>
      <c r="E10" s="2"/>
    </row>
    <row r="11" spans="3:5" ht="15.5">
      <c r="C11" s="18" t="s">
        <v>189</v>
      </c>
      <c r="D11" s="2"/>
      <c r="E11" s="2"/>
    </row>
    <row r="12" spans="3:5" ht="15.5">
      <c r="C12" s="18"/>
      <c r="D12" s="2"/>
      <c r="E12" s="2"/>
    </row>
    <row r="13" spans="3:5" ht="15.5">
      <c r="C13" s="18" t="s">
        <v>352</v>
      </c>
      <c r="D13" s="2"/>
      <c r="E13" s="3">
        <v>1</v>
      </c>
    </row>
    <row r="14" spans="3:5" ht="15.5">
      <c r="C14" s="18"/>
      <c r="D14" s="2"/>
      <c r="E14" s="2"/>
    </row>
    <row r="15" spans="3:5" ht="15.5">
      <c r="C15" s="18" t="s">
        <v>353</v>
      </c>
      <c r="D15" s="2"/>
      <c r="E15" s="3">
        <v>2</v>
      </c>
    </row>
    <row r="16" spans="3:5" ht="15.5">
      <c r="C16" s="18"/>
      <c r="D16" s="2"/>
      <c r="E16" s="2"/>
    </row>
    <row r="17" spans="3:5" ht="15.5">
      <c r="C17" s="18" t="s">
        <v>354</v>
      </c>
      <c r="D17" s="2"/>
      <c r="E17" s="3">
        <v>3</v>
      </c>
    </row>
    <row r="18" spans="3:5" ht="15.5">
      <c r="C18" s="18"/>
      <c r="D18" s="2"/>
      <c r="E18" s="2"/>
    </row>
    <row r="19" spans="3:5" ht="30.5">
      <c r="C19" s="124" t="s">
        <v>444</v>
      </c>
      <c r="D19" s="2"/>
      <c r="E19" s="3">
        <v>4</v>
      </c>
    </row>
    <row r="20" spans="3:5" ht="15.5">
      <c r="C20" s="18"/>
      <c r="D20" s="2"/>
      <c r="E20" s="2"/>
    </row>
    <row r="21" spans="3:5" ht="15.5">
      <c r="C21" s="18" t="s">
        <v>0</v>
      </c>
      <c r="D21" s="2"/>
      <c r="E21" s="3">
        <v>5</v>
      </c>
    </row>
    <row r="24" spans="3:5" ht="15.5">
      <c r="C24" s="18" t="s">
        <v>190</v>
      </c>
    </row>
    <row r="26" spans="3:5" ht="15.5">
      <c r="C26" s="18" t="s">
        <v>352</v>
      </c>
      <c r="E26" s="3">
        <v>6</v>
      </c>
    </row>
    <row r="27" spans="3:5" ht="15.5">
      <c r="C27" s="18"/>
    </row>
    <row r="28" spans="3:5" ht="15.5">
      <c r="C28" s="18" t="s">
        <v>353</v>
      </c>
      <c r="E28" s="3">
        <v>7</v>
      </c>
    </row>
    <row r="29" spans="3:5" ht="15.5">
      <c r="C29" s="18"/>
    </row>
    <row r="30" spans="3:5" ht="15.5">
      <c r="C30" s="18" t="s">
        <v>354</v>
      </c>
      <c r="E30" s="3">
        <v>8</v>
      </c>
    </row>
    <row r="32" spans="3:5" ht="30.5">
      <c r="C32" s="124" t="s">
        <v>444</v>
      </c>
      <c r="E32" s="3">
        <v>9</v>
      </c>
    </row>
    <row r="34" spans="3:5" ht="15.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115" zoomScaleNormal="100" zoomScaleSheetLayoutView="115" workbookViewId="0">
      <pane xSplit="3" ySplit="2" topLeftCell="H3" activePane="bottomRight" state="frozen"/>
      <selection pane="topRight"/>
      <selection pane="bottomLeft"/>
      <selection pane="bottomRight"/>
    </sheetView>
  </sheetViews>
  <sheetFormatPr defaultRowHeight="14.5"/>
  <cols>
    <col min="1" max="1" width="3.1796875" style="16" customWidth="1"/>
    <col min="2" max="2" width="3.1796875" customWidth="1"/>
    <col min="3" max="3" width="30.1796875" customWidth="1"/>
    <col min="4" max="10" width="23.1796875" customWidth="1"/>
    <col min="11" max="15" width="23.1796875" style="43" customWidth="1"/>
    <col min="16" max="16" width="21.81640625" bestFit="1" customWidth="1"/>
  </cols>
  <sheetData>
    <row r="1" spans="1:30" ht="22">
      <c r="A1" s="137"/>
      <c r="B1" s="138"/>
      <c r="C1" s="138"/>
      <c r="D1" s="138"/>
      <c r="E1" s="138"/>
      <c r="F1" s="138"/>
      <c r="G1" s="138"/>
      <c r="H1" s="138"/>
      <c r="I1" s="138"/>
      <c r="J1" s="138"/>
      <c r="K1" s="138"/>
      <c r="L1" s="138"/>
      <c r="M1" s="138"/>
      <c r="N1" s="138"/>
      <c r="O1" s="138"/>
      <c r="P1" s="138"/>
      <c r="Q1" s="31"/>
      <c r="R1" s="31"/>
      <c r="S1" s="31"/>
      <c r="T1" s="31"/>
      <c r="U1" s="31"/>
      <c r="V1" s="31"/>
      <c r="W1" s="31"/>
      <c r="X1" s="31"/>
      <c r="Y1" s="31"/>
      <c r="Z1" s="31"/>
      <c r="AA1" s="31"/>
      <c r="AB1" s="31"/>
      <c r="AC1" s="31"/>
      <c r="AD1" s="31"/>
    </row>
    <row r="2" spans="1:30" ht="16"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1411098800.9198978</v>
      </c>
      <c r="E3" s="13">
        <f>'FP-Life Insurance'!D27+'FP-General Insurance'!D27+'FP- Reinsurance'!D27+'FP- Social Insurance'!D22+'FP- CSAFPPTPTA Insurance'!D21</f>
        <v>1419671333.0681028</v>
      </c>
      <c r="F3" s="13">
        <f>'FP-Life Insurance'!E27+'FP-General Insurance'!E27+'FP- Reinsurance'!E27+'FP- Social Insurance'!E22+'FP- CSAFPPTPTA Insurance'!E21</f>
        <v>1436469610.4977052</v>
      </c>
      <c r="G3" s="13">
        <f>'FP-Life Insurance'!F27+'FP-General Insurance'!F27+'FP- Reinsurance'!F27+'FP- Social Insurance'!F22+'FP- CSAFPPTPTA Insurance'!F21</f>
        <v>1449586459.8556142</v>
      </c>
      <c r="H3" s="13">
        <f>'FP-Life Insurance'!G27+'FP-General Insurance'!G27+'FP- Reinsurance'!G27+'FP- Social Insurance'!G22+'FP- CSAFPPTPTA Insurance'!G21</f>
        <v>1461284677.8138525</v>
      </c>
      <c r="I3" s="13">
        <f>'FP-Life Insurance'!H27+'FP-General Insurance'!H27+'FP- Reinsurance'!H27+'FP- Social Insurance'!H22+'FP- CSAFPPTPTA Insurance'!H21</f>
        <v>1471429032.9436963</v>
      </c>
      <c r="J3" s="13">
        <f>'FP-Life Insurance'!I27+'FP-General Insurance'!I27+'FP- Reinsurance'!I27+'FP- Social Insurance'!I22+'FP- CSAFPPTPTA Insurance'!I21</f>
        <v>1486069394.1736</v>
      </c>
      <c r="K3" s="41">
        <f>'FP-Life Insurance'!J27+'FP-General Insurance'!J27+'FP- Reinsurance'!J27+'FP- Social Insurance'!J22+'FP- CSAFPPTPTA Insurance'!J21</f>
        <v>1496980087.3197811</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4" t="s">
        <v>54</v>
      </c>
    </row>
    <row r="4" spans="1:30">
      <c r="C4" t="s">
        <v>193</v>
      </c>
      <c r="D4" s="13">
        <f>'FP-Life Insurance'!C40+'FP-General Insurance'!C40+'FP- Reinsurance'!C40+'FP- Social Insurance'!C23+'FP- CSAFPPTPTA Insurance'!C22</f>
        <v>342917648.67949128</v>
      </c>
      <c r="E4" s="13">
        <f>'FP-Life Insurance'!D40+'FP-General Insurance'!D40+'FP- Reinsurance'!D40+'FP- Social Insurance'!D23+'FP- CSAFPPTPTA Insurance'!D22</f>
        <v>345533013.35891134</v>
      </c>
      <c r="F4" s="13">
        <f>'FP-Life Insurance'!E40+'FP-General Insurance'!E40+'FP- Reinsurance'!E40+'FP- Social Insurance'!E23+'FP- CSAFPPTPTA Insurance'!E22</f>
        <v>329813331.73754984</v>
      </c>
      <c r="G4" s="13">
        <f>'FP-Life Insurance'!F40+'FP-General Insurance'!F40+'FP- Reinsurance'!F40+'FP- Social Insurance'!F23+'FP- CSAFPPTPTA Insurance'!F22</f>
        <v>332181037.64714444</v>
      </c>
      <c r="H4" s="13">
        <f>'FP-Life Insurance'!G40+'FP-General Insurance'!G40+'FP- Reinsurance'!G40+'FP- Social Insurance'!G23+'FP- CSAFPPTPTA Insurance'!G22</f>
        <v>325372731.25650454</v>
      </c>
      <c r="I4" s="13">
        <f>'FP-Life Insurance'!H40+'FP-General Insurance'!H40+'FP- Reinsurance'!H40+'FP- Social Insurance'!H23+'FP- CSAFPPTPTA Insurance'!H22</f>
        <v>332169873.03998268</v>
      </c>
      <c r="J4" s="13">
        <f>'FP-Life Insurance'!I40+'FP-General Insurance'!I40+'FP- Reinsurance'!I40+'FP- Social Insurance'!I23+'FP- CSAFPPTPTA Insurance'!I22</f>
        <v>330086226.83352</v>
      </c>
      <c r="K4" s="41">
        <f>'FP-Life Insurance'!J40+'FP-General Insurance'!J40+'FP- Reinsurance'!J40+'FP- Social Insurance'!J23+'FP- CSAFPPTPTA Insurance'!J22</f>
        <v>320716159.07101011</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4" t="s">
        <v>88</v>
      </c>
    </row>
    <row r="5" spans="1:30">
      <c r="C5" t="s">
        <v>21</v>
      </c>
      <c r="D5" s="13">
        <f>'FP-Life Insurance'!C41+'FP-General Insurance'!C41+'FP- Reinsurance'!C41+'FP- Social Insurance'!C24+'FP- CSAFPPTPTA Insurance'!C23</f>
        <v>1754016449.5999486</v>
      </c>
      <c r="E5" s="13">
        <f>'FP-Life Insurance'!D41+'FP-General Insurance'!D41+'FP- Reinsurance'!D41+'FP- Social Insurance'!D24+'FP- CSAFPPTPTA Insurance'!D23</f>
        <v>1765204346.4275241</v>
      </c>
      <c r="F5" s="13">
        <f>'FP-Life Insurance'!E41+'FP-General Insurance'!E41+'FP- Reinsurance'!E41+'FP- Social Insurance'!E24+'FP- CSAFPPTPTA Insurance'!E23</f>
        <v>1766282942.235815</v>
      </c>
      <c r="G5" s="13">
        <f>'FP-Life Insurance'!F41+'FP-General Insurance'!F41+'FP- Reinsurance'!F41+'FP- Social Insurance'!F24+'FP- CSAFPPTPTA Insurance'!F23</f>
        <v>1781767497.5033588</v>
      </c>
      <c r="H5" s="13">
        <f>'FP-Life Insurance'!G41+'FP-General Insurance'!G41+'FP- Reinsurance'!G41+'FP- Social Insurance'!G24+'FP- CSAFPPTPTA Insurance'!G23</f>
        <v>1786657409.0708973</v>
      </c>
      <c r="I5" s="13">
        <f>'FP-Life Insurance'!H41+'FP-General Insurance'!H41+'FP- Reinsurance'!H41+'FP- Social Insurance'!H24+'FP- CSAFPPTPTA Insurance'!H23</f>
        <v>1803598905.9842694</v>
      </c>
      <c r="J5" s="13">
        <f>'FP-Life Insurance'!I41+'FP-General Insurance'!I41+'FP- Reinsurance'!I41+'FP- Social Insurance'!I24+'FP- CSAFPPTPTA Insurance'!I23</f>
        <v>1816155611.0071301</v>
      </c>
      <c r="K5" s="41">
        <f>'FP-Life Insurance'!J41+'FP-General Insurance'!J41+'FP- Reinsurance'!J41+'FP- Social Insurance'!J24+'FP- CSAFPPTPTA Insurance'!J23</f>
        <v>1817696246.3912609</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4" t="s">
        <v>89</v>
      </c>
    </row>
    <row r="6" spans="1:30">
      <c r="P6" s="74"/>
    </row>
    <row r="7" spans="1:30">
      <c r="C7" t="s">
        <v>194</v>
      </c>
      <c r="D7" s="13">
        <f>'FP-Life Insurance'!C55+'FP-General Insurance'!C55+'FP- Reinsurance'!C55+'FP- Social Insurance'!C25+'FP- CSAFPPTPTA Insurance'!C24</f>
        <v>836629779.45254827</v>
      </c>
      <c r="E7" s="13">
        <f>'FP-Life Insurance'!D55+'FP-General Insurance'!D55+'FP- Reinsurance'!D55+'FP- Social Insurance'!D25+'FP- CSAFPPTPTA Insurance'!D24</f>
        <v>838470286.6384275</v>
      </c>
      <c r="F7" s="13">
        <f>'FP-Life Insurance'!E55+'FP-General Insurance'!E55+'FP- Reinsurance'!E55+'FP- Social Insurance'!E25+'FP- CSAFPPTPTA Insurance'!E24</f>
        <v>835592855.73051882</v>
      </c>
      <c r="G7" s="13">
        <f>'FP-Life Insurance'!F55+'FP-General Insurance'!F55+'FP- Reinsurance'!F55+'FP- Social Insurance'!F25+'FP- CSAFPPTPTA Insurance'!F24</f>
        <v>801526702.69332671</v>
      </c>
      <c r="H7" s="13">
        <f>'FP-Life Insurance'!G55+'FP-General Insurance'!G55+'FP- Reinsurance'!G55+'FP- Social Insurance'!G25+'FP- CSAFPPTPTA Insurance'!G24</f>
        <v>796782758.95620346</v>
      </c>
      <c r="I7" s="13">
        <f>'FP-Life Insurance'!H55+'FP-General Insurance'!H55+'FP- Reinsurance'!H55+'FP- Social Insurance'!H25+'FP- CSAFPPTPTA Insurance'!H24</f>
        <v>803363763.87500727</v>
      </c>
      <c r="J7" s="13">
        <f>'FP-Life Insurance'!I55+'FP-General Insurance'!I55+'FP- Reinsurance'!I55+'FP- Social Insurance'!I25+'FP- CSAFPPTPTA Insurance'!I24</f>
        <v>807074398.23430002</v>
      </c>
      <c r="K7" s="41">
        <f>'FP-Life Insurance'!J55+'FP-General Insurance'!J55+'FP- Reinsurance'!J55+'FP- Social Insurance'!J25+'FP- CSAFPPTPTA Insurance'!J24</f>
        <v>800904926.09679508</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4" t="s">
        <v>99</v>
      </c>
    </row>
    <row r="8" spans="1:30">
      <c r="C8" t="s">
        <v>195</v>
      </c>
      <c r="D8" s="13">
        <f>'FP-Life Insurance'!C56+'FP-General Insurance'!C56+'FP- Reinsurance'!C56</f>
        <v>3009438.9318599999</v>
      </c>
      <c r="E8" s="13">
        <f>'FP-Life Insurance'!D56+'FP-General Insurance'!D56+'FP- Reinsurance'!D56</f>
        <v>2990836.5735900002</v>
      </c>
      <c r="F8" s="13">
        <f>'FP-Life Insurance'!E56+'FP-General Insurance'!E56+'FP- Reinsurance'!E56</f>
        <v>2990836.5735900002</v>
      </c>
      <c r="G8" s="13">
        <f>'FP-Life Insurance'!F56+'FP-General Insurance'!F56+'FP- Reinsurance'!F56</f>
        <v>2990836.5735900002</v>
      </c>
      <c r="H8" s="13">
        <f>'FP-Life Insurance'!G56+'FP-General Insurance'!G56+'FP- Reinsurance'!G56</f>
        <v>3003144.8105000001</v>
      </c>
      <c r="I8" s="13">
        <f>'FP-Life Insurance'!H56+'FP-General Insurance'!H56+'FP- Reinsurance'!H56</f>
        <v>3040144.8113299999</v>
      </c>
      <c r="J8" s="13">
        <f>'FP-Life Insurance'!I56+'FP-General Insurance'!I56+'FP- Reinsurance'!I56</f>
        <v>3024150</v>
      </c>
      <c r="K8" s="41">
        <f>'FP-Life Insurance'!J56+'FP-General Insurance'!J56+'FP- Reinsurance'!J56</f>
        <v>3174144.8113299999</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4" t="s">
        <v>197</v>
      </c>
    </row>
    <row r="9" spans="1:30">
      <c r="C9" t="s">
        <v>196</v>
      </c>
      <c r="D9" s="13">
        <f>'FP-Life Insurance'!C61+'FP-General Insurance'!C61+'FP- Reinsurance'!C61+'FP- Social Insurance'!C26+'FP- CSAFPPTPTA Insurance'!C25</f>
        <v>914377231.22242022</v>
      </c>
      <c r="E9" s="13">
        <f>'FP-Life Insurance'!D61+'FP-General Insurance'!D61+'FP- Reinsurance'!D61+'FP- Social Insurance'!D26+'FP- CSAFPPTPTA Insurance'!D25</f>
        <v>923743223.21149743</v>
      </c>
      <c r="F9" s="13">
        <f>'FP-Life Insurance'!E61+'FP-General Insurance'!E61+'FP- Reinsurance'!E61+'FP- Social Insurance'!E26+'FP- CSAFPPTPTA Insurance'!E25</f>
        <v>927699250.61284947</v>
      </c>
      <c r="G9" s="13">
        <f>'FP-Life Insurance'!F61+'FP-General Insurance'!F61+'FP- Reinsurance'!F61+'FP- Social Insurance'!F26+'FP- CSAFPPTPTA Insurance'!F25</f>
        <v>977249953.82414901</v>
      </c>
      <c r="H9" s="13">
        <f>'FP-Life Insurance'!G61+'FP-General Insurance'!G61+'FP- Reinsurance'!G61+'FP- Social Insurance'!G26+'FP- CSAFPPTPTA Insurance'!G25</f>
        <v>986871505.25853503</v>
      </c>
      <c r="I9" s="13">
        <f>'FP-Life Insurance'!H61+'FP-General Insurance'!H61+'FP- Reinsurance'!H61+'FP- Social Insurance'!H26+'FP- CSAFPPTPTA Insurance'!H25</f>
        <v>997194997.28966284</v>
      </c>
      <c r="J9" s="13">
        <f>'FP-Life Insurance'!I61+'FP-General Insurance'!I61+'FP- Reinsurance'!I61+'FP- Social Insurance'!I26+'FP- CSAFPPTPTA Insurance'!I25</f>
        <v>1006057072.7701799</v>
      </c>
      <c r="K9" s="13">
        <f>'FP-Life Insurance'!J56+'FP-General Insurance'!J56+'FP- Reinsurance'!J58+'FP- Social Insurance'!J27+'FP- CSAFPPTPTA Insurance'!J25</f>
        <v>42020695.261710003</v>
      </c>
      <c r="L9" s="13">
        <f>'FP-Life Insurance'!K61+'FP-General Insurance'!K61+'FP- Reinsurance'!J61+'FP- Social Insurance'!K26+'FP- CSAFPPTPTA Insurance'!K25</f>
        <v>7964758.0559700001</v>
      </c>
      <c r="M9" s="13">
        <f>'FP-Life Insurance'!L61+'FP-General Insurance'!L61+'FP- Reinsurance'!K61+'FP- Social Insurance'!L26+'FP- CSAFPPTPTA Insurance'!L25</f>
        <v>0</v>
      </c>
      <c r="N9" s="13">
        <f>'FP-Life Insurance'!M61+'FP-General Insurance'!M61+'FP- Reinsurance'!L61+'FP- Social Insurance'!M26+'FP- CSAFPPTPTA Insurance'!M25</f>
        <v>0</v>
      </c>
      <c r="O9" s="13">
        <f>'FP-Life Insurance'!N61+'FP-General Insurance'!N61+'FP- Reinsurance'!M61+'FP- Social Insurance'!N26+'FP- CSAFPPTPTA Insurance'!N25</f>
        <v>0</v>
      </c>
      <c r="P9" s="74" t="s">
        <v>106</v>
      </c>
    </row>
    <row r="10" spans="1:30">
      <c r="K10" s="41"/>
      <c r="P10" s="74"/>
    </row>
    <row r="11" spans="1:30">
      <c r="C11" t="s">
        <v>350</v>
      </c>
      <c r="D11" s="25">
        <f>'IS-Life Insurance'!C5+'IS-General Insurance'!C7+'IS-Reinsurance'!C7+'IS-Social Insurance'!C5+'IS-CSAFPPTPTA Insurance'!C5</f>
        <v>48288604.742788002</v>
      </c>
      <c r="E11" s="25">
        <f>'IS-Life Insurance'!D5+'IS-General Insurance'!D7+'IS-Reinsurance'!D7+'IS-Social Insurance'!D5+'IS-CSAFPPTPTA Insurance'!D5</f>
        <v>91049601.911852002</v>
      </c>
      <c r="F11" s="25">
        <f>'IS-Life Insurance'!E5+'IS-General Insurance'!E7+'IS-Reinsurance'!E7+'IS-Social Insurance'!E5+'IS-CSAFPPTPTA Insurance'!E5</f>
        <v>135036267.82135201</v>
      </c>
      <c r="G11" s="25">
        <f>'IS-Life Insurance'!F5+'IS-General Insurance'!F7+'IS-Reinsurance'!F7+'IS-Social Insurance'!F5+'IS-CSAFPPTPTA Insurance'!F5</f>
        <v>177422015.651692</v>
      </c>
      <c r="H11" s="25">
        <f>'IS-Life Insurance'!G5+'IS-General Insurance'!G7+'IS-Reinsurance'!G7+'IS-Social Insurance'!G5+'IS-CSAFPPTPTA Insurance'!G5</f>
        <v>221083367.31467</v>
      </c>
      <c r="I11" s="25">
        <f>'IS-Life Insurance'!H5+'IS-General Insurance'!H7+'IS-Reinsurance'!H7+'IS-Social Insurance'!H5+'IS-CSAFPPTPTA Insurance'!H5</f>
        <v>266131286.05045703</v>
      </c>
      <c r="J11" s="25">
        <f>'IS-Life Insurance'!I5+'IS-General Insurance'!I7+'IS-Reinsurance'!I7+'IS-Social Insurance'!I5+'IS-CSAFPPTPTA Insurance'!I5</f>
        <v>313981864.09443003</v>
      </c>
      <c r="K11" s="42">
        <f>'IS-Life Insurance'!J5+'IS-General Insurance'!J7+'IS-Reinsurance'!J7+'IS-Social Insurance'!J5+'IS-CSAFPPTPTA Insurance'!J5</f>
        <v>360610288.85051501</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4" t="s">
        <v>199</v>
      </c>
    </row>
    <row r="12" spans="1:30">
      <c r="C12" t="s">
        <v>198</v>
      </c>
      <c r="D12" s="25">
        <f>'IS-Life Insurance'!C13+'IS-Life Insurance'!C14+'IS-General Insurance'!C21+'IS-Reinsurance'!C21+'IS-Social Insurance'!C6+'IS-CSAFPPTPTA Insurance'!C6</f>
        <v>33598268.359890997</v>
      </c>
      <c r="E12" s="25">
        <f>'IS-Life Insurance'!D13+'IS-Life Insurance'!D14+'IS-General Insurance'!D21+'IS-Reinsurance'!D21+'IS-CSAFPPTPTA Insurance'!D6+'IS-Social Insurance'!D6</f>
        <v>66845585.581010014</v>
      </c>
      <c r="F12" s="25">
        <f>'IS-Life Insurance'!E13+'IS-Life Insurance'!E14+'IS-General Insurance'!E21+'IS-Reinsurance'!E21+'IS-CSAFPPTPTA Insurance'!E6+'IS-Social Insurance'!E6</f>
        <v>102728136.65486801</v>
      </c>
      <c r="G12" s="25">
        <f>'IS-Life Insurance'!F13+'IS-Life Insurance'!F14+'IS-General Insurance'!F21+'IS-Reinsurance'!F21+'IS-CSAFPPTPTA Insurance'!F6+'IS-Social Insurance'!F6</f>
        <v>132536545.10012899</v>
      </c>
      <c r="H12" s="25">
        <f>'IS-Life Insurance'!G13+'IS-Life Insurance'!G14+'IS-General Insurance'!G21+'IS-Reinsurance'!G21+'IS-CSAFPPTPTA Insurance'!G6+'IS-Social Insurance'!G6</f>
        <v>168237957.35961497</v>
      </c>
      <c r="I12" s="25">
        <f>'IS-Life Insurance'!H13+'IS-Life Insurance'!H14+'IS-General Insurance'!H21+'IS-Reinsurance'!H21+'IS-CSAFPPTPTA Insurance'!H6+'IS-Social Insurance'!H6</f>
        <v>203288053.60634497</v>
      </c>
      <c r="J12" s="25">
        <f>'IS-Life Insurance'!I13+'IS-Life Insurance'!I14+'IS-General Insurance'!I21+'IS-Reinsurance'!I21+'IS-CSAFPPTPTA Insurance'!I6+'IS-Social Insurance'!I6</f>
        <v>241105869.70950001</v>
      </c>
      <c r="K12" s="42">
        <f>'IS-Life Insurance'!J13+'IS-Life Insurance'!J14+'IS-General Insurance'!J21+'IS-Reinsurance'!J21+'IS-CSAFPPTPTA Insurance'!J6+'IS-Social Insurance'!J6</f>
        <v>280511663.11547899</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4" t="s">
        <v>187</v>
      </c>
    </row>
    <row r="13" spans="1:30">
      <c r="E13" s="25"/>
      <c r="F13" s="13"/>
    </row>
    <row r="14" spans="1:30">
      <c r="E14" s="25"/>
    </row>
    <row r="15" spans="1:30">
      <c r="C15" s="10" t="s">
        <v>351</v>
      </c>
      <c r="E15" s="25"/>
    </row>
    <row r="16" spans="1:30">
      <c r="C16" s="10" t="s">
        <v>402</v>
      </c>
    </row>
  </sheetData>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zoomScale="85" zoomScaleNormal="85" workbookViewId="0">
      <pane xSplit="3" ySplit="2" topLeftCell="I3" activePane="bottomRight" state="frozen"/>
      <selection pane="topRight"/>
      <selection pane="bottomLeft"/>
      <selection pane="bottomRight" activeCell="M17" sqref="M17"/>
    </sheetView>
  </sheetViews>
  <sheetFormatPr defaultRowHeight="14.5"/>
  <cols>
    <col min="1" max="1" width="3.1796875" style="16" customWidth="1"/>
    <col min="2" max="2" width="3.1796875" customWidth="1"/>
    <col min="3" max="3" width="84.1796875" style="30" customWidth="1"/>
    <col min="4" max="15" width="16.453125" customWidth="1"/>
    <col min="16" max="16" width="74" style="30" customWidth="1"/>
  </cols>
  <sheetData>
    <row r="1" spans="1:30" ht="22">
      <c r="A1" s="137"/>
      <c r="B1" s="138"/>
      <c r="C1" s="138"/>
      <c r="D1" s="138"/>
      <c r="E1" s="138"/>
      <c r="F1" s="138"/>
      <c r="G1" s="138"/>
      <c r="H1" s="138"/>
      <c r="I1" s="138"/>
      <c r="J1" s="138"/>
      <c r="K1" s="138"/>
      <c r="L1" s="138"/>
      <c r="M1" s="138"/>
      <c r="N1" s="138"/>
      <c r="O1" s="138"/>
      <c r="P1" s="138"/>
      <c r="Q1" s="31"/>
      <c r="R1" s="31"/>
      <c r="S1" s="31"/>
      <c r="T1" s="31"/>
      <c r="U1" s="31"/>
      <c r="V1" s="31"/>
      <c r="W1" s="31"/>
      <c r="X1" s="31"/>
      <c r="Y1" s="31"/>
      <c r="Z1" s="31"/>
      <c r="AA1" s="31"/>
      <c r="AB1" s="31"/>
      <c r="AC1" s="31"/>
      <c r="AD1" s="31"/>
    </row>
    <row r="2" spans="1:30" s="45" customFormat="1" ht="31.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5" customHeight="1">
      <c r="C3" s="58" t="s">
        <v>200</v>
      </c>
      <c r="D3" s="57"/>
      <c r="E3" s="57"/>
      <c r="F3" s="57"/>
      <c r="G3" s="57"/>
      <c r="H3" s="57"/>
      <c r="I3" s="57"/>
      <c r="J3" s="57"/>
      <c r="K3" s="57"/>
      <c r="L3" s="57"/>
      <c r="M3" s="57"/>
      <c r="N3" s="57"/>
      <c r="O3" s="57"/>
      <c r="P3" s="45"/>
    </row>
    <row r="4" spans="1:30" ht="23.15" customHeight="1">
      <c r="C4" s="45" t="s">
        <v>201</v>
      </c>
      <c r="D4" s="59">
        <f>IFERROR('IS-Life Insurance'!C5/('IS-Life Insurance'!C13+'IS-Life Insurance'!C14),"-")</f>
        <v>1.2073130173918738</v>
      </c>
      <c r="E4" s="59">
        <f>IFERROR('IS-Life Insurance'!D5/('IS-Life Insurance'!D13+'IS-Life Insurance'!D14),"-")</f>
        <v>1.1174884330637551</v>
      </c>
      <c r="F4" s="59">
        <f>IFERROR('IS-Life Insurance'!E5/('IS-Life Insurance'!E13+'IS-Life Insurance'!E14),"-")</f>
        <v>1.0658690095995216</v>
      </c>
      <c r="G4" s="59">
        <f>IFERROR('IS-Life Insurance'!F5/('IS-Life Insurance'!F13+'IS-Life Insurance'!F14),"-")</f>
        <v>1.0774094940139862</v>
      </c>
      <c r="H4" s="59">
        <f>IFERROR('IS-Life Insurance'!G5/('IS-Life Insurance'!G13+'IS-Life Insurance'!G14),"-")</f>
        <v>1.0652761325287088</v>
      </c>
      <c r="I4" s="59">
        <f>IFERROR('IS-Life Insurance'!H5/('IS-Life Insurance'!H13+'IS-Life Insurance'!H14),"-")</f>
        <v>1.0669366262476103</v>
      </c>
      <c r="J4" s="59">
        <f>IFERROR('IS-Life Insurance'!I5/('IS-Life Insurance'!I13+'IS-Life Insurance'!I14),"-")</f>
        <v>1.0588152842529233</v>
      </c>
      <c r="K4" s="59">
        <f>IFERROR('IS-Life Insurance'!J5/('IS-Life Insurance'!J13+'IS-Life Insurance'!J14),"-")</f>
        <v>1.0586719080698879</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5" t="s">
        <v>209</v>
      </c>
    </row>
    <row r="5" spans="1:30" ht="23.15" customHeight="1">
      <c r="C5" s="45" t="s">
        <v>202</v>
      </c>
      <c r="D5" s="59">
        <f>IFERROR('IS-Life Insurance'!C5/('IS-Life Insurance'!C13+'IS-Life Insurance'!C14+'IS-Life Insurance'!C26+'IS-Life Insurance'!C27+'IS-Life Insurance'!C28+'IS-Life Insurance'!C29),"-")</f>
        <v>1.0519958945134187</v>
      </c>
      <c r="E5" s="59">
        <f>IFERROR('IS-Life Insurance'!D5/('IS-Life Insurance'!D13+'IS-Life Insurance'!D14+'IS-Life Insurance'!D26+'IS-Life Insurance'!D27+'IS-Life Insurance'!D28+'IS-Life Insurance'!D29),"-")</f>
        <v>0.98692295328796154</v>
      </c>
      <c r="F5" s="59">
        <f>IFERROR('IS-Life Insurance'!E5/('IS-Life Insurance'!E13+'IS-Life Insurance'!E14+'IS-Life Insurance'!E26+'IS-Life Insurance'!E27+'IS-Life Insurance'!E28+'IS-Life Insurance'!E29),"-")</f>
        <v>0.94727135744761082</v>
      </c>
      <c r="G5" s="59">
        <f>IFERROR('IS-Life Insurance'!F5/('IS-Life Insurance'!F13+'IS-Life Insurance'!F14+'IS-Life Insurance'!F26+'IS-Life Insurance'!F27+'IS-Life Insurance'!F28+'IS-Life Insurance'!F29),"-")</f>
        <v>0.94800790162167059</v>
      </c>
      <c r="H5" s="59">
        <f>IFERROR('IS-Life Insurance'!G5/('IS-Life Insurance'!G13+'IS-Life Insurance'!G14+'IS-Life Insurance'!G26+'IS-Life Insurance'!G27+'IS-Life Insurance'!G28+'IS-Life Insurance'!G29),"-")</f>
        <v>0.94036794610401986</v>
      </c>
      <c r="I5" s="59">
        <f>IFERROR('IS-Life Insurance'!H5/('IS-Life Insurance'!H13+'IS-Life Insurance'!H14+'IS-Life Insurance'!H26+'IS-Life Insurance'!H27+'IS-Life Insurance'!H28+'IS-Life Insurance'!H29),"-")</f>
        <v>0.94304232221268647</v>
      </c>
      <c r="J5" s="59">
        <f>IFERROR('IS-Life Insurance'!I5/('IS-Life Insurance'!I13+'IS-Life Insurance'!I14+'IS-Life Insurance'!I26+'IS-Life Insurance'!I27+'IS-Life Insurance'!I28+'IS-Life Insurance'!I29),"-")</f>
        <v>0.93471428279283508</v>
      </c>
      <c r="K5" s="59">
        <f>IFERROR('IS-Life Insurance'!J5/('IS-Life Insurance'!J13+'IS-Life Insurance'!J14+'IS-Life Insurance'!J26+'IS-Life Insurance'!J27+'IS-Life Insurance'!J28+'IS-Life Insurance'!J29),"-")</f>
        <v>0.93566666057138637</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5" t="s">
        <v>210</v>
      </c>
    </row>
    <row r="6" spans="1:30" ht="23.15" customHeight="1">
      <c r="C6" s="45" t="s">
        <v>203</v>
      </c>
      <c r="D6" s="59">
        <f>IFERROR(('IS-Life Insurance'!C5+'IS-Life Insurance'!C9)/('IS-Life Insurance'!C13+'IS-Life Insurance'!C14),"-")</f>
        <v>1.3933163037237111</v>
      </c>
      <c r="E6" s="59">
        <f>IFERROR(('IS-Life Insurance'!D5+'IS-Life Insurance'!D9)/('IS-Life Insurance'!D13+'IS-Life Insurance'!D14),"-")</f>
        <v>1.2492164736029672</v>
      </c>
      <c r="F6" s="59">
        <f>IFERROR(('IS-Life Insurance'!E5+'IS-Life Insurance'!E9)/('IS-Life Insurance'!E13+'IS-Life Insurance'!E14),"-")</f>
        <v>1.2207683669559446</v>
      </c>
      <c r="G6" s="59">
        <f>IFERROR(('IS-Life Insurance'!F5+'IS-Life Insurance'!F9)/('IS-Life Insurance'!F13+'IS-Life Insurance'!F14),"-")</f>
        <v>1.2658481336120251</v>
      </c>
      <c r="H6" s="59">
        <f>IFERROR(('IS-Life Insurance'!G5+'IS-Life Insurance'!G9)/('IS-Life Insurance'!G13+'IS-Life Insurance'!G14),"-")</f>
        <v>1.2472716940212951</v>
      </c>
      <c r="I6" s="59">
        <f>IFERROR(('IS-Life Insurance'!H5+'IS-Life Insurance'!H9)/('IS-Life Insurance'!H13+'IS-Life Insurance'!H14),"-")</f>
        <v>1.2906655467832273</v>
      </c>
      <c r="J6" s="59">
        <f>IFERROR(('IS-Life Insurance'!I5+'IS-Life Insurance'!I9)/('IS-Life Insurance'!I13+'IS-Life Insurance'!I14),"-")</f>
        <v>1.3152820775016847</v>
      </c>
      <c r="K6" s="59">
        <f>IFERROR(('IS-Life Insurance'!J5+'IS-Life Insurance'!J9)/('IS-Life Insurance'!J13+'IS-Life Insurance'!J14),"-")</f>
        <v>1.2984633692717926</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5" t="s">
        <v>211</v>
      </c>
    </row>
    <row r="7" spans="1:30" ht="23.15" customHeight="1">
      <c r="C7" s="45" t="s">
        <v>204</v>
      </c>
      <c r="D7" s="59">
        <f>IFERROR(('IS-Life Insurance'!C5+'IS-Life Insurance'!C9)/('IS-Life Insurance'!C13+'IS-Life Insurance'!C14+'IS-Life Insurance'!C26+'IS-Life Insurance'!C27+'IS-Life Insurance'!C28+'IS-Life Insurance'!C29),"-")</f>
        <v>1.2140704276032774</v>
      </c>
      <c r="E7" s="59">
        <f>IFERROR(('IS-Life Insurance'!D5+'IS-Life Insurance'!D9)/('IS-Life Insurance'!D13+'IS-Life Insurance'!D14+'IS-Life Insurance'!D26+'IS-Life Insurance'!D27+'IS-Life Insurance'!D28+'IS-Life Insurance'!D29),"-")</f>
        <v>1.1032601098555395</v>
      </c>
      <c r="F7" s="59">
        <f>IFERROR(('IS-Life Insurance'!E5+'IS-Life Insurance'!E9)/('IS-Life Insurance'!E13+'IS-Life Insurance'!E14+'IS-Life Insurance'!E26+'IS-Life Insurance'!E27+'IS-Life Insurance'!E28+'IS-Life Insurance'!E29),"-")</f>
        <v>1.084935294750669</v>
      </c>
      <c r="G7" s="59">
        <f>IFERROR(('IS-Life Insurance'!F5+'IS-Life Insurance'!F9)/('IS-Life Insurance'!F13+'IS-Life Insurance'!F14+'IS-Life Insurance'!F26+'IS-Life Insurance'!F27+'IS-Life Insurance'!F28+'IS-Life Insurance'!F29),"-")</f>
        <v>1.1138142364482133</v>
      </c>
      <c r="H7" s="59">
        <f>IFERROR(('IS-Life Insurance'!G5+'IS-Life Insurance'!G9)/('IS-Life Insurance'!G13+'IS-Life Insurance'!G14+'IS-Life Insurance'!G26+'IS-Life Insurance'!G27+'IS-Life Insurance'!G28+'IS-Life Insurance'!G29),"-")</f>
        <v>1.1010237489845174</v>
      </c>
      <c r="I7" s="59">
        <f>IFERROR(('IS-Life Insurance'!H5+'IS-Life Insurance'!H9)/('IS-Life Insurance'!H13+'IS-Life Insurance'!H14+'IS-Life Insurance'!H26+'IS-Life Insurance'!H27+'IS-Life Insurance'!H28+'IS-Life Insurance'!H29),"-")</f>
        <v>1.140791500165343</v>
      </c>
      <c r="J7" s="59">
        <f>IFERROR(('IS-Life Insurance'!I5+'IS-Life Insurance'!I9)/('IS-Life Insurance'!I13+'IS-Life Insurance'!I14+'IS-Life Insurance'!I26+'IS-Life Insurance'!I27+'IS-Life Insurance'!I28+'IS-Life Insurance'!I29),"-")</f>
        <v>1.1611212664064479</v>
      </c>
      <c r="K7" s="59">
        <f>IFERROR(('IS-Life Insurance'!J5+'IS-Life Insurance'!J9)/('IS-Life Insurance'!J13+'IS-Life Insurance'!J14+'IS-Life Insurance'!J26+'IS-Life Insurance'!J27+'IS-Life Insurance'!J28+'IS-Life Insurance'!J29),"-")</f>
        <v>1.1475971689999787</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5" t="s">
        <v>212</v>
      </c>
    </row>
    <row r="8" spans="1:30" ht="23.15" customHeight="1">
      <c r="C8" s="45" t="s">
        <v>205</v>
      </c>
      <c r="D8" s="59">
        <f>IFERROR('IS-Life Insurance'!C6/'IS-Life Insurance'!C5,"-")</f>
        <v>5.7331254491224233E-2</v>
      </c>
      <c r="E8" s="59">
        <f>IFERROR('IS-Life Insurance'!D6/'IS-Life Insurance'!D5,"-")</f>
        <v>4.5680995500618271E-2</v>
      </c>
      <c r="F8" s="59">
        <f>IFERROR('IS-Life Insurance'!E6/'IS-Life Insurance'!E5,"-")</f>
        <v>4.1759396957507848E-2</v>
      </c>
      <c r="G8" s="59">
        <f>IFERROR('IS-Life Insurance'!F6/'IS-Life Insurance'!F5,"-")</f>
        <v>3.860247922250766E-2</v>
      </c>
      <c r="H8" s="59">
        <f>IFERROR('IS-Life Insurance'!G6/'IS-Life Insurance'!G5,"-")</f>
        <v>3.6846793616886503E-2</v>
      </c>
      <c r="I8" s="59">
        <f>IFERROR('IS-Life Insurance'!H6/'IS-Life Insurance'!H5,"-")</f>
        <v>3.5755508410457784E-2</v>
      </c>
      <c r="J8" s="59">
        <f>IFERROR('IS-Life Insurance'!I6/'IS-Life Insurance'!I5,"-")</f>
        <v>3.5087575117138871E-2</v>
      </c>
      <c r="K8" s="59">
        <f>IFERROR('IS-Life Insurance'!J6/'IS-Life Insurance'!J5,"-")</f>
        <v>3.3747976667159937E-2</v>
      </c>
      <c r="L8" s="59" t="str">
        <f>IFERROR('IS-Life Insurance'!K6/'IS-Life Insurance'!K5,"-")</f>
        <v>-</v>
      </c>
      <c r="M8" s="59" t="str">
        <f>IFERROR('IS-Life Insurance'!L6/'IS-Life Insurance'!L5,"-")</f>
        <v>-</v>
      </c>
      <c r="N8" s="59" t="str">
        <f>IFERROR('IS-Life Insurance'!M6/'IS-Life Insurance'!M5,"-")</f>
        <v>-</v>
      </c>
      <c r="O8" s="59" t="str">
        <f>IFERROR('IS-Life Insurance'!N6/'IS-Life Insurance'!N5,"-")</f>
        <v>-</v>
      </c>
      <c r="P8" s="75" t="s">
        <v>188</v>
      </c>
    </row>
    <row r="9" spans="1:30" ht="23.15" customHeight="1">
      <c r="C9" s="45" t="s">
        <v>206</v>
      </c>
      <c r="D9" s="59">
        <f>IFERROR('FP-Life Insurance'!C27/'FP-Life Insurance'!C54,"-")</f>
        <v>1.1827859300039332</v>
      </c>
      <c r="E9" s="59">
        <f>IFERROR('FP-Life Insurance'!D27/'FP-Life Insurance'!D54,"-")</f>
        <v>1.1872095976302592</v>
      </c>
      <c r="F9" s="59">
        <f>IFERROR('FP-Life Insurance'!E27/'FP-Life Insurance'!E54,"-")</f>
        <v>1.1836824295649042</v>
      </c>
      <c r="G9" s="59">
        <f>IFERROR('FP-Life Insurance'!F27/'FP-Life Insurance'!F54,"-")</f>
        <v>1.2175428282961911</v>
      </c>
      <c r="H9" s="59">
        <f>IFERROR('FP-Life Insurance'!G27/'FP-Life Insurance'!G54,"-")</f>
        <v>1.2210667933000283</v>
      </c>
      <c r="I9" s="59">
        <f>IFERROR('FP-Life Insurance'!H27/'FP-Life Insurance'!H54,"-")</f>
        <v>1.2245054593869782</v>
      </c>
      <c r="J9" s="59">
        <f>IFERROR('FP-Life Insurance'!I27/'FP-Life Insurance'!I54,"-")</f>
        <v>1.2254602415949054</v>
      </c>
      <c r="K9" s="59">
        <f>IFERROR('FP-Life Insurance'!J27/'FP-Life Insurance'!J54,"-")</f>
        <v>1.2321243605049732</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5" t="s">
        <v>213</v>
      </c>
    </row>
    <row r="10" spans="1:30" ht="23.15" hidden="1" customHeight="1">
      <c r="C10" s="45" t="s">
        <v>425</v>
      </c>
      <c r="D10" s="59">
        <v>2.517000787934653</v>
      </c>
      <c r="E10" s="59"/>
      <c r="F10" s="59"/>
      <c r="G10" s="59"/>
      <c r="H10" s="59"/>
      <c r="I10" s="59"/>
      <c r="J10" s="59"/>
      <c r="K10" s="59"/>
      <c r="L10" s="59"/>
      <c r="M10" s="59"/>
      <c r="N10" s="59"/>
      <c r="O10" s="59"/>
      <c r="P10" s="75" t="s">
        <v>431</v>
      </c>
    </row>
    <row r="11" spans="1:30" ht="23.15" hidden="1" customHeight="1">
      <c r="C11" s="45" t="s">
        <v>426</v>
      </c>
      <c r="D11" s="93">
        <v>5.0362355655666535</v>
      </c>
      <c r="E11" s="59"/>
      <c r="F11" s="59"/>
      <c r="G11" s="59"/>
      <c r="H11" s="59"/>
      <c r="I11" s="59"/>
      <c r="J11" s="59"/>
      <c r="K11" s="59"/>
      <c r="L11" s="59"/>
      <c r="M11" s="59"/>
      <c r="N11" s="59"/>
      <c r="O11" s="59"/>
      <c r="P11" s="75" t="s">
        <v>432</v>
      </c>
    </row>
    <row r="12" spans="1:30" ht="23.15" hidden="1" customHeight="1">
      <c r="C12" s="45" t="s">
        <v>428</v>
      </c>
      <c r="D12" s="96"/>
      <c r="E12" s="59"/>
      <c r="F12" s="59"/>
      <c r="G12" s="59"/>
      <c r="H12" s="59"/>
      <c r="I12" s="59"/>
      <c r="J12" s="59"/>
      <c r="K12" s="59"/>
      <c r="L12" s="59"/>
      <c r="M12" s="59"/>
      <c r="N12" s="59"/>
      <c r="O12" s="59"/>
      <c r="P12" s="75" t="s">
        <v>427</v>
      </c>
    </row>
    <row r="13" spans="1:30" ht="23.15" hidden="1" customHeight="1">
      <c r="C13" s="45" t="s">
        <v>429</v>
      </c>
      <c r="D13" s="96"/>
      <c r="E13" s="59"/>
      <c r="F13" s="59"/>
      <c r="G13" s="59"/>
      <c r="H13" s="59"/>
      <c r="I13" s="59"/>
      <c r="J13" s="59"/>
      <c r="K13" s="59"/>
      <c r="L13" s="59"/>
      <c r="M13" s="59"/>
      <c r="N13" s="59"/>
      <c r="O13" s="59"/>
      <c r="P13" s="75" t="s">
        <v>430</v>
      </c>
    </row>
    <row r="14" spans="1:30" ht="20.5" customHeight="1">
      <c r="C14" s="45"/>
      <c r="D14" s="59"/>
      <c r="E14" s="59"/>
      <c r="F14" s="59"/>
      <c r="G14" s="59"/>
      <c r="H14" s="59"/>
      <c r="I14" s="59"/>
      <c r="J14" s="59"/>
      <c r="K14" s="59"/>
      <c r="L14" s="59"/>
      <c r="M14" s="59"/>
      <c r="N14" s="59"/>
      <c r="O14" s="59"/>
      <c r="P14" s="75"/>
    </row>
    <row r="15" spans="1:30" ht="20.5" customHeight="1">
      <c r="C15" s="58" t="s">
        <v>207</v>
      </c>
      <c r="D15" s="59"/>
      <c r="E15" s="59"/>
      <c r="F15" s="59"/>
      <c r="G15" s="59"/>
      <c r="H15" s="59"/>
      <c r="I15" s="59"/>
      <c r="J15" s="59"/>
      <c r="K15" s="59"/>
      <c r="L15" s="59"/>
      <c r="M15" s="59"/>
      <c r="N15" s="59"/>
      <c r="O15" s="59"/>
      <c r="P15" s="75"/>
    </row>
    <row r="16" spans="1:30" ht="21" customHeight="1">
      <c r="C16" s="45" t="s">
        <v>201</v>
      </c>
      <c r="D16" s="76">
        <f>IFERROR(('IS-General Insurance'!C5+'IS-General Insurance'!C6)/('IS-General Insurance'!C21),"-")</f>
        <v>3.3171792856750644</v>
      </c>
      <c r="E16" s="76">
        <f>IFERROR(('IS-General Insurance'!D5+'IS-General Insurance'!D6)/('IS-General Insurance'!D21),"-")</f>
        <v>2.8296477783444756</v>
      </c>
      <c r="F16" s="76">
        <f>IFERROR(('IS-General Insurance'!E5+'IS-General Insurance'!E6)/('IS-General Insurance'!E21),"-")</f>
        <v>2.6131423770399684</v>
      </c>
      <c r="G16" s="76">
        <f>IFERROR(('IS-General Insurance'!F5+'IS-General Insurance'!F6)/('IS-General Insurance'!F21),"-")</f>
        <v>2.7294619520957406</v>
      </c>
      <c r="H16" s="76">
        <f>IFERROR(('IS-General Insurance'!G5+'IS-General Insurance'!G6)/('IS-General Insurance'!G21),"-")</f>
        <v>2.5027348213704497</v>
      </c>
      <c r="I16" s="76">
        <f>IFERROR(('IS-General Insurance'!H5+'IS-General Insurance'!H6)/('IS-General Insurance'!H21),"-")</f>
        <v>2.4225570082138939</v>
      </c>
      <c r="J16" s="76">
        <f>IFERROR(('IS-General Insurance'!I5+'IS-General Insurance'!I6)/('IS-General Insurance'!I21),"-")</f>
        <v>2.4581792268921316</v>
      </c>
      <c r="K16" s="76">
        <f>IFERROR(('IS-General Insurance'!J5+'IS-General Insurance'!J6)/('IS-General Insurance'!J21),"-")</f>
        <v>2.3968971337314562</v>
      </c>
      <c r="L16" s="76" t="str">
        <f>IFERROR(('IS-General Insurance'!K5+'IS-General Insurance'!K6)/('IS-General Insurance'!K21),"-")</f>
        <v>-</v>
      </c>
      <c r="M16" s="76" t="str">
        <f>IFERROR(('IS-General Insurance'!L5+'IS-General Insurance'!L6)/('IS-General Insurance'!L21),"-")</f>
        <v>-</v>
      </c>
      <c r="N16" s="76" t="str">
        <f>IFERROR(('IS-General Insurance'!M5+'IS-General Insurance'!M6)/('IS-General Insurance'!M21),"-")</f>
        <v>-</v>
      </c>
      <c r="O16" s="76" t="str">
        <f>IFERROR(('IS-General Insurance'!N5+'IS-General Insurance'!N6)/('IS-General Insurance'!N21),"-")</f>
        <v>-</v>
      </c>
      <c r="P16" s="75" t="s">
        <v>209</v>
      </c>
    </row>
    <row r="17" spans="3:16" ht="21" customHeight="1">
      <c r="C17" s="45" t="s">
        <v>202</v>
      </c>
      <c r="D17" s="76">
        <f>IFERROR(('IS-General Insurance'!C5+'IS-General Insurance'!C6)/('IS-General Insurance'!C21+'IS-General Insurance'!C29+'IS-General Insurance'!C30+'IS-General Insurance'!C31+'IS-General Insurance'!C32),"-")</f>
        <v>2.4577483992329516</v>
      </c>
      <c r="E17" s="76">
        <f>IFERROR(('IS-General Insurance'!D5+'IS-General Insurance'!D6)/('IS-General Insurance'!D21+'IS-General Insurance'!D29+'IS-General Insurance'!D30+'IS-General Insurance'!D31+'IS-General Insurance'!D32),"-")</f>
        <v>2.0678216706435575</v>
      </c>
      <c r="F17" s="76">
        <f>IFERROR(('IS-General Insurance'!E5+'IS-General Insurance'!E6)/('IS-General Insurance'!E21+'IS-General Insurance'!E29+'IS-General Insurance'!E30+'IS-General Insurance'!E31+'IS-General Insurance'!E32),"-")</f>
        <v>1.9143283873385</v>
      </c>
      <c r="G17" s="76">
        <f>IFERROR(('IS-General Insurance'!F5+'IS-General Insurance'!F6)/('IS-General Insurance'!F21+'IS-General Insurance'!F29+'IS-General Insurance'!F30+'IS-General Insurance'!F31+'IS-General Insurance'!F32),"-")</f>
        <v>1.9360894647066458</v>
      </c>
      <c r="H17" s="76">
        <f>IFERROR(('IS-General Insurance'!G5+'IS-General Insurance'!G6)/('IS-General Insurance'!G21+'IS-General Insurance'!G29+'IS-General Insurance'!G30+'IS-General Insurance'!G31+'IS-General Insurance'!G32),"-")</f>
        <v>1.7951671689793935</v>
      </c>
      <c r="I17" s="76">
        <f>IFERROR(('IS-General Insurance'!H5+'IS-General Insurance'!H6)/('IS-General Insurance'!H21+'IS-General Insurance'!H29+'IS-General Insurance'!H30+'IS-General Insurance'!H31+'IS-General Insurance'!H32),"-")</f>
        <v>1.754948862389152</v>
      </c>
      <c r="J17" s="76">
        <f>IFERROR(('IS-General Insurance'!I5+'IS-General Insurance'!I6)/('IS-General Insurance'!I19+'IS-General Insurance'!I25+'IS-General Insurance'!I26+'IS-General Insurance'!I27+'IS-General Insurance'!I28),"-")</f>
        <v>1.8860455298600658</v>
      </c>
      <c r="K17" s="76">
        <f>IFERROR(('IS-General Insurance'!J5+'IS-General Insurance'!J6)/('IS-General Insurance'!J21+'IS-General Insurance'!J29+'IS-General Insurance'!J30+'IS-General Insurance'!J31+'IS-General Insurance'!J32),"-")</f>
        <v>1.7359804111209505</v>
      </c>
      <c r="L17" s="76" t="str">
        <f>IFERROR(('IS-General Insurance'!K5+'IS-General Insurance'!K6)/('IS-General Insurance'!K21+'IS-General Insurance'!K29+'IS-General Insurance'!K30+'IS-General Insurance'!K31+'IS-General Insurance'!K32),"-")</f>
        <v>-</v>
      </c>
      <c r="M17" s="76" t="str">
        <f>IFERROR(('IS-General Insurance'!L5+'IS-General Insurance'!L6)/('IS-General Insurance'!L21+'IS-General Insurance'!L29+'IS-General Insurance'!L30+'IS-General Insurance'!L31+'IS-General Insurance'!L32),"-")</f>
        <v>-</v>
      </c>
      <c r="N17" s="76" t="str">
        <f>IFERROR(('IS-General Insurance'!M5+'IS-General Insurance'!M6)/('IS-General Insurance'!M21+'IS-General Insurance'!M29+'IS-General Insurance'!M30+'IS-General Insurance'!M31+'IS-General Insurance'!M32),"-")</f>
        <v>-</v>
      </c>
      <c r="O17" s="76" t="str">
        <f>IFERROR(('IS-General Insurance'!N5+'IS-General Insurance'!N6)/('IS-General Insurance'!N21+'IS-General Insurance'!N29+'IS-General Insurance'!N30+'IS-General Insurance'!N31+'IS-General Insurance'!N32),"-")</f>
        <v>-</v>
      </c>
      <c r="P17" s="75" t="s">
        <v>210</v>
      </c>
    </row>
    <row r="18" spans="3:16" ht="21" customHeight="1">
      <c r="C18" s="45" t="s">
        <v>203</v>
      </c>
      <c r="D18" s="76">
        <f>IFERROR(('IS-General Insurance'!C5+'IS-General Insurance'!C6+'IS-General Insurance'!C28)/'IS-General Insurance'!C21,"-")</f>
        <v>3.4126553377723283</v>
      </c>
      <c r="E18" s="76">
        <f>IFERROR(('IS-General Insurance'!D5+'IS-General Insurance'!D6+'IS-General Insurance'!D28)/'IS-General Insurance'!D21,"-")</f>
        <v>2.9281636575934584</v>
      </c>
      <c r="F18" s="76">
        <f>IFERROR(('IS-General Insurance'!E5+'IS-General Insurance'!E6+'IS-General Insurance'!E28)/'IS-General Insurance'!E21,"-")</f>
        <v>2.7247994552784096</v>
      </c>
      <c r="G18" s="76">
        <f>IFERROR(('IS-General Insurance'!F5+'IS-General Insurance'!F6+'IS-General Insurance'!F28)/'IS-General Insurance'!F21,"-")</f>
        <v>2.8480879214936619</v>
      </c>
      <c r="H18" s="76">
        <f>IFERROR(('IS-General Insurance'!G5+'IS-General Insurance'!G6+'IS-General Insurance'!G28)/'IS-General Insurance'!G21,"-")</f>
        <v>2.6287306186462231</v>
      </c>
      <c r="I18" s="76">
        <f>IFERROR(('IS-General Insurance'!H5+'IS-General Insurance'!H6+'IS-General Insurance'!H28)/'IS-General Insurance'!H21,"-")</f>
        <v>2.5460299263677322</v>
      </c>
      <c r="J18" s="76">
        <f>IFERROR(('IS-General Insurance'!I5+'IS-General Insurance'!I6+'IS-General Insurance'!I28)/'IS-General Insurance'!I21,"-")</f>
        <v>2.5836351532313127</v>
      </c>
      <c r="K18" s="76">
        <f>IFERROR(('IS-General Insurance'!J5+'IS-General Insurance'!J6+'IS-General Insurance'!J28)/'IS-General Insurance'!J21,"-")</f>
        <v>2.5183004825713846</v>
      </c>
      <c r="L18" s="76" t="str">
        <f>IFERROR(('IS-General Insurance'!K5+'IS-General Insurance'!K6+'IS-General Insurance'!K28)/'IS-General Insurance'!K21,"-")</f>
        <v>-</v>
      </c>
      <c r="M18" s="76" t="str">
        <f>IFERROR(('IS-General Insurance'!L5+'IS-General Insurance'!L6+'IS-General Insurance'!L28)/'IS-General Insurance'!L21,"-")</f>
        <v>-</v>
      </c>
      <c r="N18" s="76" t="str">
        <f>IFERROR(('IS-General Insurance'!M5+'IS-General Insurance'!M6+'IS-General Insurance'!M28)/'IS-General Insurance'!M21,"-")</f>
        <v>-</v>
      </c>
      <c r="O18" s="76" t="str">
        <f>IFERROR(('IS-General Insurance'!N5+'IS-General Insurance'!N6+'IS-General Insurance'!N28)/'IS-General Insurance'!N21,"-")</f>
        <v>-</v>
      </c>
      <c r="P18" s="75" t="s">
        <v>211</v>
      </c>
    </row>
    <row r="19" spans="3:16" ht="21" customHeight="1">
      <c r="C19" s="45" t="s">
        <v>204</v>
      </c>
      <c r="D19" s="76">
        <f>IFERROR(('IS-General Insurance'!C5+'IS-General Insurance'!C6+'IS-General Insurance'!C28)/('IS-General Insurance'!C21+'IS-General Insurance'!C29+'IS-General Insurance'!C30+'IS-General Insurance'!C31+'IS-General Insurance'!C32),"-")</f>
        <v>2.5284880530166571</v>
      </c>
      <c r="E19" s="76">
        <f>IFERROR(('IS-General Insurance'!D5+'IS-General Insurance'!D6+'IS-General Insurance'!D28)/('IS-General Insurance'!D21+'IS-General Insurance'!D29+'IS-General Insurance'!D30+'IS-General Insurance'!D31+'IS-General Insurance'!D32),"-")</f>
        <v>2.1398141184572337</v>
      </c>
      <c r="F19" s="76">
        <f>IFERROR(('IS-General Insurance'!E5+'IS-General Insurance'!E6+'IS-General Insurance'!E28)/('IS-General Insurance'!E21+'IS-General Insurance'!E29+'IS-General Insurance'!E30+'IS-General Insurance'!E31+'IS-General Insurance'!E32),"-")</f>
        <v>1.9961258111594122</v>
      </c>
      <c r="G19" s="76">
        <f>IFERROR(('IS-General Insurance'!F5+'IS-General Insurance'!F6+'IS-General Insurance'!F28)/('IS-General Insurance'!F21+'IS-General Insurance'!F29+'IS-General Insurance'!F30+'IS-General Insurance'!F31+'IS-General Insurance'!F32),"-")</f>
        <v>2.0202344330640845</v>
      </c>
      <c r="H19" s="76">
        <f>IFERROR(('IS-General Insurance'!G5+'IS-General Insurance'!G6+'IS-General Insurance'!G28)/('IS-General Insurance'!G21+'IS-General Insurance'!G29+'IS-General Insurance'!G30+'IS-General Insurance'!G31+'IS-General Insurance'!G32),"-")</f>
        <v>1.8855417131650209</v>
      </c>
      <c r="I19" s="76">
        <f>IFERROR(('IS-General Insurance'!H5+'IS-General Insurance'!H6+'IS-General Insurance'!H28)/('IS-General Insurance'!H21+'IS-General Insurance'!H29+'IS-General Insurance'!H30+'IS-General Insurance'!H31+'IS-General Insurance'!H32),"-")</f>
        <v>1.8443951195939341</v>
      </c>
      <c r="J19" s="76">
        <f>IFERROR(('IS-General Insurance'!I5+'IS-General Insurance'!I6+'IS-General Insurance'!I24)/('IS-General Insurance'!I19+'IS-General Insurance'!I25+'IS-General Insurance'!I26+'IS-General Insurance'!I27+'IS-General Insurance'!I28),"-")</f>
        <v>2.4463129001488189</v>
      </c>
      <c r="K19" s="76">
        <f>IFERROR(('IS-General Insurance'!J5+'IS-General Insurance'!J6+'IS-General Insurance'!J28)/('IS-General Insurance'!J21+'IS-General Insurance'!J29+'IS-General Insurance'!J30+'IS-General Insurance'!J31+'IS-General Insurance'!J32),"-")</f>
        <v>1.8239081876052503</v>
      </c>
      <c r="L19" s="76" t="str">
        <f>IFERROR(('IS-General Insurance'!K5+'IS-General Insurance'!K6+'IS-General Insurance'!K28)/('IS-General Insurance'!K21+'IS-General Insurance'!K29+'IS-General Insurance'!K30+'IS-General Insurance'!K31+'IS-General Insurance'!K32),"-")</f>
        <v>-</v>
      </c>
      <c r="M19" s="76" t="str">
        <f>IFERROR(('IS-General Insurance'!L5+'IS-General Insurance'!L6+'IS-General Insurance'!L28)/('IS-General Insurance'!L21+'IS-General Insurance'!L29+'IS-General Insurance'!L30+'IS-General Insurance'!L31+'IS-General Insurance'!L32),"-")</f>
        <v>-</v>
      </c>
      <c r="N19" s="76" t="str">
        <f>IFERROR(('IS-General Insurance'!M5+'IS-General Insurance'!M6+'IS-General Insurance'!M28)/('IS-General Insurance'!M21+'IS-General Insurance'!M29+'IS-General Insurance'!M30+'IS-General Insurance'!M31+'IS-General Insurance'!M32),"-")</f>
        <v>-</v>
      </c>
      <c r="O19" s="76" t="str">
        <f>IFERROR(('IS-General Insurance'!N5+'IS-General Insurance'!N6+'IS-General Insurance'!N28)/('IS-General Insurance'!N21+'IS-General Insurance'!N29+'IS-General Insurance'!N30+'IS-General Insurance'!N31+'IS-General Insurance'!N32),"-")</f>
        <v>-</v>
      </c>
      <c r="P19" s="75" t="s">
        <v>212</v>
      </c>
    </row>
    <row r="20" spans="3:16" ht="21" customHeight="1">
      <c r="C20" s="45" t="s">
        <v>205</v>
      </c>
      <c r="D20" s="76">
        <f>IFERROR('IS-General Insurance'!C10/('IS-General Insurance'!C5+'IS-General Insurance'!C6),"-")</f>
        <v>0.42734487295708695</v>
      </c>
      <c r="E20" s="76">
        <f>IFERROR('IS-General Insurance'!D10/('IS-General Insurance'!D5+'IS-General Insurance'!D6),"-")</f>
        <v>0.42642406889059276</v>
      </c>
      <c r="F20" s="76">
        <f>IFERROR('IS-General Insurance'!E10/('IS-General Insurance'!E5+'IS-General Insurance'!E6),"-")</f>
        <v>0.4140723788966888</v>
      </c>
      <c r="G20" s="76">
        <f>IFERROR('IS-General Insurance'!F10/('IS-General Insurance'!F5+'IS-General Insurance'!F6),"-")</f>
        <v>0.41884909951566374</v>
      </c>
      <c r="H20" s="76">
        <f>IFERROR('IS-General Insurance'!G10/('IS-General Insurance'!G5+'IS-General Insurance'!G6),"-")</f>
        <v>0.41398214360054963</v>
      </c>
      <c r="I20" s="76">
        <f>IFERROR('IS-General Insurance'!H10/('IS-General Insurance'!H5+'IS-General Insurance'!H6),"-")</f>
        <v>0.43019241281649678</v>
      </c>
      <c r="J20" s="76">
        <f>IFERROR('IS-General Insurance'!I10/('IS-General Insurance'!I5+'IS-General Insurance'!I6),"-")</f>
        <v>0.4312685516533511</v>
      </c>
      <c r="K20" s="76">
        <f>IFERROR('IS-General Insurance'!J10/('IS-General Insurance'!J5+'IS-General Insurance'!J6),"-")</f>
        <v>0.43111557552218704</v>
      </c>
      <c r="L20" s="76" t="str">
        <f>IFERROR('IS-General Insurance'!K10/('IS-General Insurance'!K5+'IS-General Insurance'!K6),"-")</f>
        <v>-</v>
      </c>
      <c r="M20" s="76" t="str">
        <f>IFERROR('IS-General Insurance'!L10/('IS-General Insurance'!L5+'IS-General Insurance'!L6),"-")</f>
        <v>-</v>
      </c>
      <c r="N20" s="76" t="str">
        <f>IFERROR('IS-General Insurance'!M10/('IS-General Insurance'!M5+'IS-General Insurance'!M6),"-")</f>
        <v>-</v>
      </c>
      <c r="O20" s="76" t="str">
        <f>IFERROR('IS-General Insurance'!N10/('IS-General Insurance'!N5+'IS-General Insurance'!N6),"-")</f>
        <v>-</v>
      </c>
      <c r="P20" s="75" t="s">
        <v>188</v>
      </c>
    </row>
    <row r="21" spans="3:16" ht="21" customHeight="1">
      <c r="C21" s="45" t="s">
        <v>206</v>
      </c>
      <c r="D21" s="76">
        <f>IFERROR('FP-General Insurance'!C27/'FP-General Insurance'!C54,"-")</f>
        <v>1.0315233418940675</v>
      </c>
      <c r="E21" s="76">
        <f>IFERROR('FP-General Insurance'!D27/'FP-General Insurance'!D54,"-")</f>
        <v>1.0380453264383436</v>
      </c>
      <c r="F21" s="76">
        <f>IFERROR('FP-General Insurance'!E27/'FP-General Insurance'!E54,"-")</f>
        <v>1.0519831607882291</v>
      </c>
      <c r="G21" s="76">
        <f>IFERROR('FP-General Insurance'!F27/'FP-General Insurance'!F54,"-")</f>
        <v>1.0486893372466002</v>
      </c>
      <c r="H21" s="76">
        <f>IFERROR('FP-General Insurance'!G27/'FP-General Insurance'!G54,"-")</f>
        <v>1.06260901828097</v>
      </c>
      <c r="I21" s="76">
        <f>IFERROR('FP-General Insurance'!H27/'FP-General Insurance'!H54,"-")</f>
        <v>1.0586705660959563</v>
      </c>
      <c r="J21" s="76">
        <f>IFERROR('FP-General Insurance'!I27/'FP-General Insurance'!I54,"-")</f>
        <v>1.0594767584469609</v>
      </c>
      <c r="K21" s="76">
        <f>IFERROR('FP-General Insurance'!J27/'FP-General Insurance'!J54,"-")</f>
        <v>1.0734481596546137</v>
      </c>
      <c r="L21" s="76" t="str">
        <f>IFERROR('FP-General Insurance'!K27/'FP-General Insurance'!K54,"-")</f>
        <v>-</v>
      </c>
      <c r="M21" s="76" t="str">
        <f>IFERROR('FP-General Insurance'!L27/'FP-General Insurance'!L54,"-")</f>
        <v>-</v>
      </c>
      <c r="N21" s="76" t="str">
        <f>IFERROR('FP-General Insurance'!M27/'FP-General Insurance'!M54,"-")</f>
        <v>-</v>
      </c>
      <c r="O21" s="76" t="str">
        <f>IFERROR('FP-General Insurance'!N27/'FP-General Insurance'!N54,"-")</f>
        <v>-</v>
      </c>
      <c r="P21" s="75" t="s">
        <v>213</v>
      </c>
    </row>
    <row r="22" spans="3:16" ht="21" hidden="1" customHeight="1">
      <c r="C22" s="45" t="s">
        <v>425</v>
      </c>
      <c r="D22" s="76">
        <v>1.6576901991462087</v>
      </c>
      <c r="E22" s="76"/>
      <c r="F22" s="76"/>
      <c r="G22" s="76"/>
      <c r="H22" s="76"/>
      <c r="I22" s="76"/>
      <c r="J22" s="76"/>
      <c r="K22" s="76"/>
      <c r="L22" s="76"/>
      <c r="M22" s="76"/>
      <c r="N22" s="76"/>
      <c r="O22" s="76"/>
      <c r="P22" s="75" t="s">
        <v>431</v>
      </c>
    </row>
    <row r="23" spans="3:16" ht="21" hidden="1" customHeight="1">
      <c r="C23" s="45" t="s">
        <v>433</v>
      </c>
      <c r="D23" s="94">
        <v>3.2478591797322141</v>
      </c>
      <c r="E23" s="76"/>
      <c r="F23" s="76"/>
      <c r="G23" s="76"/>
      <c r="H23" s="76"/>
      <c r="I23" s="76"/>
      <c r="J23" s="76"/>
      <c r="K23" s="76"/>
      <c r="L23" s="76"/>
      <c r="M23" s="76"/>
      <c r="N23" s="76"/>
      <c r="O23" s="76"/>
      <c r="P23" s="75" t="s">
        <v>432</v>
      </c>
    </row>
    <row r="24" spans="3:16" ht="21" hidden="1" customHeight="1">
      <c r="C24" s="45" t="s">
        <v>434</v>
      </c>
      <c r="D24" s="97"/>
      <c r="E24" s="76"/>
      <c r="F24" s="76"/>
      <c r="G24" s="76"/>
      <c r="H24" s="76"/>
      <c r="I24" s="76"/>
      <c r="J24" s="76"/>
      <c r="K24" s="76"/>
      <c r="L24" s="76"/>
      <c r="M24" s="76"/>
      <c r="N24" s="76"/>
      <c r="O24" s="76"/>
      <c r="P24" s="75" t="s">
        <v>427</v>
      </c>
    </row>
    <row r="25" spans="3:16" ht="21" hidden="1" customHeight="1">
      <c r="C25" s="45" t="s">
        <v>435</v>
      </c>
      <c r="D25" s="97"/>
      <c r="E25" s="76"/>
      <c r="F25" s="76"/>
      <c r="G25" s="76"/>
      <c r="H25" s="76"/>
      <c r="I25" s="76"/>
      <c r="J25" s="76"/>
      <c r="K25" s="76"/>
      <c r="L25" s="76"/>
      <c r="M25" s="76"/>
      <c r="N25" s="76"/>
      <c r="O25" s="76"/>
      <c r="P25" s="75" t="s">
        <v>430</v>
      </c>
    </row>
    <row r="26" spans="3:16" ht="20.5" customHeight="1">
      <c r="C26" s="45"/>
      <c r="D26" s="76"/>
      <c r="E26" s="76"/>
      <c r="F26" s="76"/>
      <c r="G26" s="76"/>
      <c r="H26" s="76"/>
      <c r="I26" s="76"/>
      <c r="J26" s="76"/>
      <c r="K26" s="76"/>
      <c r="L26" s="76"/>
      <c r="M26" s="76"/>
      <c r="N26" s="76"/>
      <c r="O26" s="76"/>
      <c r="P26" s="75"/>
    </row>
    <row r="27" spans="3:16" ht="20.5" customHeight="1">
      <c r="C27" s="58" t="s">
        <v>208</v>
      </c>
      <c r="D27" s="59"/>
      <c r="E27" s="59"/>
      <c r="F27" s="59"/>
      <c r="G27" s="59"/>
      <c r="H27" s="59"/>
      <c r="I27" s="59"/>
      <c r="J27" s="59"/>
      <c r="K27" s="59"/>
      <c r="L27" s="59"/>
      <c r="M27" s="59"/>
      <c r="N27" s="59"/>
      <c r="O27" s="59"/>
      <c r="P27" s="75"/>
    </row>
    <row r="28" spans="3:16" ht="20.5" customHeight="1">
      <c r="C28" s="45" t="s">
        <v>201</v>
      </c>
      <c r="D28" s="76">
        <f>IFERROR('IS-Reinsurance'!C6/'IS-Reinsurance'!C21,"-")</f>
        <v>2.9663598016901913</v>
      </c>
      <c r="E28" s="76">
        <f>IFERROR('IS-Reinsurance'!D6/'IS-Reinsurance'!D21,"-")</f>
        <v>2.6396882254903282</v>
      </c>
      <c r="F28" s="76">
        <f>IFERROR('IS-Reinsurance'!E6/'IS-Reinsurance'!E21,"-")</f>
        <v>2.3571635909105226</v>
      </c>
      <c r="G28" s="76">
        <f>IFERROR('IS-Reinsurance'!F6/'IS-Reinsurance'!F21,"-")</f>
        <v>2.4276085964272394</v>
      </c>
      <c r="H28" s="76">
        <f>IFERROR('IS-Reinsurance'!G6/'IS-Reinsurance'!G21,"-")</f>
        <v>2.2557226764693699</v>
      </c>
      <c r="I28" s="76">
        <f>IFERROR('IS-Reinsurance'!H6/'IS-Reinsurance'!H21,"-")</f>
        <v>2.1899383494826394</v>
      </c>
      <c r="J28" s="76">
        <f>IFERROR('IS-Reinsurance'!I6/'IS-Reinsurance'!I21,"-")</f>
        <v>2.178144719030664</v>
      </c>
      <c r="K28" s="76">
        <f>IFERROR('IS-Reinsurance'!J6/'IS-Reinsurance'!J21,"-")</f>
        <v>2.1714392336944028</v>
      </c>
      <c r="L28" s="76" t="str">
        <f>IFERROR('IS-Reinsurance'!K6/'IS-Reinsurance'!K21,"-")</f>
        <v>-</v>
      </c>
      <c r="M28" s="76" t="str">
        <f>IFERROR('IS-Reinsurance'!L6/'IS-Reinsurance'!L21,"-")</f>
        <v>-</v>
      </c>
      <c r="N28" s="76" t="str">
        <f>IFERROR('IS-Reinsurance'!M6/'IS-Reinsurance'!M21,"-")</f>
        <v>-</v>
      </c>
      <c r="O28" s="76" t="str">
        <f>IFERROR('IS-Reinsurance'!N6/'IS-Reinsurance'!N21,"-")</f>
        <v>-</v>
      </c>
      <c r="P28" s="75" t="s">
        <v>209</v>
      </c>
    </row>
    <row r="29" spans="3:16" ht="20.5" customHeight="1">
      <c r="C29" s="45" t="s">
        <v>202</v>
      </c>
      <c r="D29" s="76">
        <f>IFERROR('IS-Reinsurance'!C6/('IS-Reinsurance'!C21+'IS-Reinsurance'!C29+'IS-Reinsurance'!C30+'IS-Reinsurance'!C31+'IS-Reinsurance'!C32),"-")</f>
        <v>2.8439323721714413</v>
      </c>
      <c r="E29" s="76">
        <f>IFERROR('IS-Reinsurance'!D6/('IS-Reinsurance'!D21+'IS-Reinsurance'!D29+'IS-Reinsurance'!D30+'IS-Reinsurance'!D31+'IS-Reinsurance'!D32),"-")</f>
        <v>2.5010947871247664</v>
      </c>
      <c r="F29" s="76">
        <f>IFERROR('IS-Reinsurance'!E6/('IS-Reinsurance'!E21+'IS-Reinsurance'!E29+'IS-Reinsurance'!E30+'IS-Reinsurance'!E31+'IS-Reinsurance'!E32),"-")</f>
        <v>2.2252913586523082</v>
      </c>
      <c r="G29" s="76">
        <f>IFERROR('IS-Reinsurance'!F6/('IS-Reinsurance'!F21+'IS-Reinsurance'!F29+'IS-Reinsurance'!F30+'IS-Reinsurance'!F31+'IS-Reinsurance'!F32),"-")</f>
        <v>2.2747020743072559</v>
      </c>
      <c r="H29" s="76">
        <f>IFERROR('IS-Reinsurance'!G6/('IS-Reinsurance'!G21+'IS-Reinsurance'!G29+'IS-Reinsurance'!G30+'IS-Reinsurance'!G31+'IS-Reinsurance'!G32),"-")</f>
        <v>2.1183933333882745</v>
      </c>
      <c r="I29" s="76">
        <f>IFERROR('IS-Reinsurance'!H6/('IS-Reinsurance'!H21+'IS-Reinsurance'!H29+'IS-Reinsurance'!H30+'IS-Reinsurance'!H31+'IS-Reinsurance'!H32),"-")</f>
        <v>2.0563897822209216</v>
      </c>
      <c r="J29" s="76">
        <f>IFERROR('IS-Reinsurance'!I6/('IS-Reinsurance'!I21+'IS-Reinsurance'!I29+'IS-Reinsurance'!I30+'IS-Reinsurance'!I31+'IS-Reinsurance'!I32),"-")</f>
        <v>2.0435484213131563</v>
      </c>
      <c r="K29" s="76">
        <f>IFERROR('IS-Reinsurance'!J6/('IS-Reinsurance'!J21+'IS-Reinsurance'!J29+'IS-Reinsurance'!J30+'IS-Reinsurance'!J31+'IS-Reinsurance'!J32),"-")</f>
        <v>2.0352762752966815</v>
      </c>
      <c r="L29" s="76" t="str">
        <f>IFERROR('IS-Reinsurance'!K6/('IS-Reinsurance'!K21+'IS-Reinsurance'!K29+'IS-Reinsurance'!K30+'IS-Reinsurance'!K31+'IS-Reinsurance'!K32),"-")</f>
        <v>-</v>
      </c>
      <c r="M29" s="76" t="str">
        <f>IFERROR('IS-Reinsurance'!L6/('IS-Reinsurance'!L21+'IS-Reinsurance'!L29+'IS-Reinsurance'!L30+'IS-Reinsurance'!L31+'IS-Reinsurance'!L32),"-")</f>
        <v>-</v>
      </c>
      <c r="N29" s="76" t="str">
        <f>IFERROR('IS-Reinsurance'!M6/('IS-Reinsurance'!M21+'IS-Reinsurance'!M29+'IS-Reinsurance'!M30+'IS-Reinsurance'!M31+'IS-Reinsurance'!M32),"-")</f>
        <v>-</v>
      </c>
      <c r="O29" s="76" t="str">
        <f>IFERROR('IS-Reinsurance'!N6/('IS-Reinsurance'!N21+'IS-Reinsurance'!N29+'IS-Reinsurance'!N30+'IS-Reinsurance'!N31+'IS-Reinsurance'!N32),"-")</f>
        <v>-</v>
      </c>
      <c r="P29" s="75" t="s">
        <v>210</v>
      </c>
    </row>
    <row r="30" spans="3:16" ht="20.5" customHeight="1">
      <c r="C30" s="45" t="s">
        <v>203</v>
      </c>
      <c r="D30" s="76">
        <f>IFERROR(('IS-Reinsurance'!C6+'IS-Reinsurance'!C28)/('IS-Reinsurance'!C21),"-")</f>
        <v>2.9954035147338938</v>
      </c>
      <c r="E30" s="76">
        <f>IFERROR(('IS-Reinsurance'!D6+'IS-Reinsurance'!D28)/('IS-Reinsurance'!D21),"-")</f>
        <v>2.6986591468932737</v>
      </c>
      <c r="F30" s="76">
        <f>IFERROR(('IS-Reinsurance'!E6+'IS-Reinsurance'!E28)/('IS-Reinsurance'!E21),"-")</f>
        <v>2.4171421736761256</v>
      </c>
      <c r="G30" s="76">
        <f>IFERROR(('IS-Reinsurance'!F6+'IS-Reinsurance'!F28)/('IS-Reinsurance'!F21),"-")</f>
        <v>2.4940127343297558</v>
      </c>
      <c r="H30" s="76">
        <f>IFERROR(('IS-Reinsurance'!G6+'IS-Reinsurance'!G28)/('IS-Reinsurance'!G21),"-")</f>
        <v>2.3271875947899492</v>
      </c>
      <c r="I30" s="76">
        <f>IFERROR(('IS-Reinsurance'!H6+'IS-Reinsurance'!H28)/('IS-Reinsurance'!H21),"-")</f>
        <v>2.2648902638250727</v>
      </c>
      <c r="J30" s="76">
        <f>IFERROR(('IS-Reinsurance'!I6+'IS-Reinsurance'!I28)/('IS-Reinsurance'!I21),"-")</f>
        <v>2.2609944195049008</v>
      </c>
      <c r="K30" s="76">
        <f>IFERROR(('IS-Reinsurance'!J6+'IS-Reinsurance'!J28)/('IS-Reinsurance'!J21),"-")</f>
        <v>2.2580301854527298</v>
      </c>
      <c r="L30" s="76" t="str">
        <f>IFERROR(('IS-Reinsurance'!K6+'IS-Reinsurance'!K28)/('IS-Reinsurance'!K21),"-")</f>
        <v>-</v>
      </c>
      <c r="M30" s="76" t="str">
        <f>IFERROR(('IS-Reinsurance'!L6+'IS-Reinsurance'!L28)/('IS-Reinsurance'!L21),"-")</f>
        <v>-</v>
      </c>
      <c r="N30" s="76" t="str">
        <f>IFERROR(('IS-Reinsurance'!M6+'IS-Reinsurance'!M28)/('IS-Reinsurance'!M21),"-")</f>
        <v>-</v>
      </c>
      <c r="O30" s="76" t="str">
        <f>IFERROR(('IS-Reinsurance'!N6+'IS-Reinsurance'!N28)/('IS-Reinsurance'!N21),"-")</f>
        <v>-</v>
      </c>
      <c r="P30" s="75" t="s">
        <v>211</v>
      </c>
    </row>
    <row r="31" spans="3:16" ht="20.5" customHeight="1">
      <c r="C31" s="45" t="s">
        <v>204</v>
      </c>
      <c r="D31" s="76">
        <f>IFERROR(('IS-Reinsurance'!C6+'IS-Reinsurance'!C28)/('IS-Reinsurance'!C21+'IS-Reinsurance'!C29+'IS-Reinsurance'!C30+'IS-Reinsurance'!C31+'IS-Reinsurance'!C32),"-")</f>
        <v>2.8717773947765819</v>
      </c>
      <c r="E31" s="76">
        <f>IFERROR(('IS-Reinsurance'!D6+'IS-Reinsurance'!D28)/('IS-Reinsurance'!D21+'IS-Reinsurance'!D29+'IS-Reinsurance'!D30+'IS-Reinsurance'!D31+'IS-Reinsurance'!D32),"-")</f>
        <v>2.5569695160751729</v>
      </c>
      <c r="F31" s="76">
        <f>IFERROR(('IS-Reinsurance'!E6+'IS-Reinsurance'!E28)/('IS-Reinsurance'!E21+'IS-Reinsurance'!E29+'IS-Reinsurance'!E30+'IS-Reinsurance'!E31+'IS-Reinsurance'!E32),"-")</f>
        <v>2.2819144214075546</v>
      </c>
      <c r="G31" s="76">
        <f>IFERROR(('IS-Reinsurance'!F6+'IS-Reinsurance'!F28)/('IS-Reinsurance'!F21+'IS-Reinsurance'!F29+'IS-Reinsurance'!F30+'IS-Reinsurance'!F31+'IS-Reinsurance'!F32),"-")</f>
        <v>2.3369236492562582</v>
      </c>
      <c r="H31" s="76">
        <f>IFERROR(('IS-Reinsurance'!G6+'IS-Reinsurance'!G28)/('IS-Reinsurance'!G21+'IS-Reinsurance'!G29+'IS-Reinsurance'!G30+'IS-Reinsurance'!G31+'IS-Reinsurance'!G32),"-")</f>
        <v>2.1855074374936643</v>
      </c>
      <c r="I31" s="76">
        <f>IFERROR(('IS-Reinsurance'!H6+'IS-Reinsurance'!H28)/('IS-Reinsurance'!H21+'IS-Reinsurance'!H29+'IS-Reinsurance'!H30+'IS-Reinsurance'!H31+'IS-Reinsurance'!H32),"-")</f>
        <v>2.1267709191365296</v>
      </c>
      <c r="J31" s="76">
        <f>IFERROR(('IS-Reinsurance'!I6+'IS-Reinsurance'!I28)/('IS-Reinsurance'!I21+'IS-Reinsurance'!I29+'IS-Reinsurance'!I30+'IS-Reinsurance'!I31+'IS-Reinsurance'!I32),"-")</f>
        <v>2.1212785065233533</v>
      </c>
      <c r="K31" s="76">
        <f>IFERROR(('IS-Reinsurance'!J6+'IS-Reinsurance'!J28)/('IS-Reinsurance'!J21+'IS-Reinsurance'!J29+'IS-Reinsurance'!J30+'IS-Reinsurance'!J31+'IS-Reinsurance'!J32),"-")</f>
        <v>2.1164374273263613</v>
      </c>
      <c r="L31" s="76" t="str">
        <f>IFERROR(('IS-Reinsurance'!K6+'IS-Reinsurance'!K28)/('IS-Reinsurance'!K21+'IS-Reinsurance'!K29+'IS-Reinsurance'!K30+'IS-Reinsurance'!K31+'IS-Reinsurance'!K32),"-")</f>
        <v>-</v>
      </c>
      <c r="M31" s="76" t="str">
        <f>IFERROR(('IS-Reinsurance'!L6+'IS-Reinsurance'!L28)/('IS-Reinsurance'!L21+'IS-Reinsurance'!L29+'IS-Reinsurance'!L30+'IS-Reinsurance'!L31+'IS-Reinsurance'!L32),"-")</f>
        <v>-</v>
      </c>
      <c r="N31" s="76" t="str">
        <f>IFERROR(('IS-Reinsurance'!M6+'IS-Reinsurance'!M28)/('IS-Reinsurance'!M21+'IS-Reinsurance'!M29+'IS-Reinsurance'!M30+'IS-Reinsurance'!M31+'IS-Reinsurance'!M32),"-")</f>
        <v>-</v>
      </c>
      <c r="O31" s="76" t="str">
        <f>IFERROR(('IS-Reinsurance'!N6+'IS-Reinsurance'!N28)/('IS-Reinsurance'!N21+'IS-Reinsurance'!N29+'IS-Reinsurance'!N30+'IS-Reinsurance'!N31+'IS-Reinsurance'!N32),"-")</f>
        <v>-</v>
      </c>
      <c r="P31" s="75" t="s">
        <v>212</v>
      </c>
    </row>
    <row r="32" spans="3:16" ht="20.5" customHeight="1">
      <c r="C32" s="45" t="s">
        <v>205</v>
      </c>
      <c r="D32" s="76">
        <f>IFERROR('IS-Reinsurance'!C10/'IS-Reinsurance'!C6,"-")</f>
        <v>0.69524385187542381</v>
      </c>
      <c r="E32" s="76">
        <f>IFERROR('IS-Reinsurance'!D10/'IS-Reinsurance'!D6,"-")</f>
        <v>0.59316175533613458</v>
      </c>
      <c r="F32" s="76">
        <f>IFERROR('IS-Reinsurance'!E10/'IS-Reinsurance'!E6,"-")</f>
        <v>0.5435128859488616</v>
      </c>
      <c r="G32" s="76">
        <f>IFERROR('IS-Reinsurance'!F10/'IS-Reinsurance'!F6,"-")</f>
        <v>0.5214206093209075</v>
      </c>
      <c r="H32" s="76">
        <f>IFERROR('IS-Reinsurance'!G10/'IS-Reinsurance'!G6,"-")</f>
        <v>0.47984983216464544</v>
      </c>
      <c r="I32" s="76">
        <f>IFERROR('IS-Reinsurance'!H10/'IS-Reinsurance'!H6,"-")</f>
        <v>0.46205283056976804</v>
      </c>
      <c r="J32" s="76">
        <f>IFERROR('IS-Reinsurance'!I10/'IS-Reinsurance'!I6,"-")</f>
        <v>0.44593000964744606</v>
      </c>
      <c r="K32" s="76">
        <f>IFERROR('IS-Reinsurance'!J10/'IS-Reinsurance'!J6,"-")</f>
        <v>0.49197705964660976</v>
      </c>
      <c r="L32" s="76" t="str">
        <f>IFERROR('IS-Reinsurance'!K10/'IS-Reinsurance'!K6,"-")</f>
        <v>-</v>
      </c>
      <c r="M32" s="76" t="str">
        <f>IFERROR('IS-Reinsurance'!L10/'IS-Reinsurance'!L6,"-")</f>
        <v>-</v>
      </c>
      <c r="N32" s="76" t="str">
        <f>IFERROR('IS-Reinsurance'!M10/'IS-Reinsurance'!M6,"-")</f>
        <v>-</v>
      </c>
      <c r="O32" s="76" t="str">
        <f>IFERROR('IS-Reinsurance'!N10/'IS-Reinsurance'!N6,"-")</f>
        <v>-</v>
      </c>
      <c r="P32" s="75" t="s">
        <v>188</v>
      </c>
    </row>
    <row r="33" spans="3:16" ht="20.5" customHeight="1">
      <c r="C33" s="45" t="s">
        <v>206</v>
      </c>
      <c r="D33" s="76">
        <f>IFERROR('FP- Reinsurance'!C27/'FP- Reinsurance'!C54,"-")</f>
        <v>0.82838943870928972</v>
      </c>
      <c r="E33" s="76">
        <f>IFERROR('FP- Reinsurance'!D27/'FP- Reinsurance'!D54,"-")</f>
        <v>0.80746900801474641</v>
      </c>
      <c r="F33" s="76">
        <f>IFERROR('FP- Reinsurance'!E27/'FP- Reinsurance'!E54,"-")</f>
        <v>0.81294976119880225</v>
      </c>
      <c r="G33" s="76">
        <f>IFERROR('FP- Reinsurance'!F27/'FP- Reinsurance'!F54,"-")</f>
        <v>0.80662439262780661</v>
      </c>
      <c r="H33" s="76">
        <f>IFERROR('FP- Reinsurance'!G27/'FP- Reinsurance'!G54,"-")</f>
        <v>0.83485627607531587</v>
      </c>
      <c r="I33" s="76">
        <f>IFERROR('FP- Reinsurance'!H27/'FP- Reinsurance'!H54,"-")</f>
        <v>0.83466547453039353</v>
      </c>
      <c r="J33" s="76">
        <f>IFERROR('FP- Reinsurance'!I27/'FP- Reinsurance'!I54,"-")</f>
        <v>0.82453998170189879</v>
      </c>
      <c r="K33" s="76">
        <f>IFERROR('FP- Reinsurance'!J27/'FP- Reinsurance'!J54,"-")</f>
        <v>0.84923134199563211</v>
      </c>
      <c r="L33" s="76" t="str">
        <f>IFERROR('FP- Reinsurance'!K27/'FP- Reinsurance'!K54,"-")</f>
        <v>-</v>
      </c>
      <c r="M33" s="76" t="str">
        <f>IFERROR('FP- Reinsurance'!L27/'FP- Reinsurance'!L54,"-")</f>
        <v>-</v>
      </c>
      <c r="N33" s="76" t="str">
        <f>IFERROR('FP- Reinsurance'!M27/'FP- Reinsurance'!M54,"-")</f>
        <v>-</v>
      </c>
      <c r="O33" s="76" t="str">
        <f>IFERROR('FP- Reinsurance'!N27/'FP- Reinsurance'!N54,"-")</f>
        <v>-</v>
      </c>
      <c r="P33" s="75" t="s">
        <v>213</v>
      </c>
    </row>
    <row r="34" spans="3:16" ht="22.4" hidden="1" customHeight="1">
      <c r="C34" s="45" t="s">
        <v>425</v>
      </c>
      <c r="D34" s="99">
        <v>1.5990462596968518</v>
      </c>
      <c r="P34" s="75" t="s">
        <v>431</v>
      </c>
    </row>
    <row r="35" spans="3:16" ht="22.4" hidden="1" customHeight="1">
      <c r="C35" s="45" t="s">
        <v>433</v>
      </c>
      <c r="D35" s="95">
        <v>3.2478591797322141</v>
      </c>
      <c r="P35" s="75" t="s">
        <v>432</v>
      </c>
    </row>
    <row r="36" spans="3:16" ht="22.4" hidden="1" customHeight="1">
      <c r="C36" s="45" t="s">
        <v>434</v>
      </c>
      <c r="D36" s="98"/>
      <c r="P36" s="75" t="s">
        <v>427</v>
      </c>
    </row>
    <row r="37" spans="3:16" ht="22.4" hidden="1" customHeight="1">
      <c r="C37" s="45" t="s">
        <v>435</v>
      </c>
      <c r="D37" s="98"/>
      <c r="P37" s="75" t="s">
        <v>430</v>
      </c>
    </row>
    <row r="40" spans="3:16" hidden="1">
      <c r="C40" s="30" t="s">
        <v>436</v>
      </c>
    </row>
  </sheetData>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105"/>
  <sheetViews>
    <sheetView zoomScale="85" zoomScaleNormal="85" zoomScaleSheetLayoutView="70" workbookViewId="0">
      <pane xSplit="2" ySplit="4" topLeftCell="G56" activePane="bottomRight" state="frozen"/>
      <selection pane="topRight"/>
      <selection pane="bottomLeft"/>
      <selection pane="bottomRight"/>
    </sheetView>
  </sheetViews>
  <sheetFormatPr defaultColWidth="9.1796875" defaultRowHeight="14.5"/>
  <cols>
    <col min="1" max="1" width="9.1796875" style="8"/>
    <col min="2" max="2" width="44.54296875" style="37" customWidth="1"/>
    <col min="3" max="3" width="20.54296875" style="7" bestFit="1" customWidth="1"/>
    <col min="4" max="4" width="20.54296875" style="32" customWidth="1"/>
    <col min="5" max="6" width="20.54296875" style="6" customWidth="1"/>
    <col min="7" max="7" width="21" style="6" customWidth="1"/>
    <col min="8" max="8" width="20.54296875" style="6" customWidth="1"/>
    <col min="9" max="9" width="20.1796875" style="6" customWidth="1"/>
    <col min="10" max="12" width="20.54296875" style="6" customWidth="1"/>
    <col min="13" max="13" width="19.1796875" style="6" customWidth="1"/>
    <col min="14" max="14" width="18.54296875" style="6" customWidth="1"/>
    <col min="15" max="15" width="61.1796875" style="37" bestFit="1" customWidth="1"/>
    <col min="16" max="52" width="26.1796875" style="6" customWidth="1"/>
    <col min="53" max="53" width="0" style="6" hidden="1" customWidth="1"/>
    <col min="54" max="54" width="21.54296875" style="6" customWidth="1"/>
    <col min="55" max="16384" width="9.1796875" style="6"/>
  </cols>
  <sheetData>
    <row r="1" spans="1:49">
      <c r="O1" s="82" t="s">
        <v>404</v>
      </c>
    </row>
    <row r="2" spans="1:49" ht="38.25" customHeight="1" thickBot="1">
      <c r="A2" s="142" t="s">
        <v>114</v>
      </c>
      <c r="B2" s="143"/>
      <c r="C2" s="143"/>
      <c r="D2" s="143"/>
      <c r="E2" s="143"/>
      <c r="F2" s="143"/>
      <c r="G2" s="143"/>
      <c r="H2" s="143"/>
      <c r="I2" s="143"/>
      <c r="J2" s="143"/>
      <c r="K2" s="143"/>
      <c r="L2" s="143"/>
      <c r="M2" s="143"/>
      <c r="N2" s="143"/>
      <c r="O2" s="144"/>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39" t="s">
        <v>352</v>
      </c>
      <c r="B3" s="140"/>
      <c r="C3" s="140"/>
      <c r="D3" s="140"/>
      <c r="E3" s="140"/>
      <c r="F3" s="140"/>
      <c r="G3" s="140"/>
      <c r="H3" s="140"/>
      <c r="I3" s="140"/>
      <c r="J3" s="140"/>
      <c r="K3" s="140"/>
      <c r="L3" s="140"/>
      <c r="M3" s="140"/>
      <c r="N3" s="140"/>
      <c r="O3" s="14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1.5" thickBot="1">
      <c r="A4" s="14" t="s">
        <v>1</v>
      </c>
      <c r="B4" s="38" t="s">
        <v>31</v>
      </c>
      <c r="C4" s="46" t="s">
        <v>368</v>
      </c>
      <c r="D4" s="109"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08">
        <v>38276020.049610004</v>
      </c>
      <c r="D5" s="102">
        <v>37466532.987559997</v>
      </c>
      <c r="E5" s="102">
        <v>34491499.20939</v>
      </c>
      <c r="F5" s="117">
        <v>34875552.672049999</v>
      </c>
      <c r="G5" s="102">
        <v>37669650.119630009</v>
      </c>
      <c r="H5" s="102">
        <v>35285056.70087</v>
      </c>
      <c r="I5" s="102">
        <v>33964190</v>
      </c>
      <c r="J5" s="102">
        <v>35283739.052309997</v>
      </c>
      <c r="K5" s="102"/>
      <c r="L5" s="117"/>
      <c r="M5" s="102"/>
      <c r="N5" s="117"/>
      <c r="O5" s="79" t="s">
        <v>393</v>
      </c>
    </row>
    <row r="6" spans="1:49">
      <c r="A6" s="8">
        <f t="shared" ref="A6:A62" si="0">A5+1</f>
        <v>2</v>
      </c>
      <c r="B6" s="37" t="s">
        <v>369</v>
      </c>
      <c r="C6" s="108">
        <v>2926.5112600000002</v>
      </c>
      <c r="D6" s="102">
        <v>2938.96054</v>
      </c>
      <c r="E6" s="102">
        <v>2952.5696400000002</v>
      </c>
      <c r="F6" s="117">
        <v>2966.7113399999998</v>
      </c>
      <c r="G6" s="102">
        <v>2977.8563300000001</v>
      </c>
      <c r="H6" s="102">
        <v>1785.2375500000001</v>
      </c>
      <c r="I6" s="102">
        <v>1790</v>
      </c>
      <c r="J6" s="102">
        <v>0</v>
      </c>
      <c r="K6" s="102"/>
      <c r="L6" s="117"/>
      <c r="M6" s="102"/>
      <c r="N6" s="117"/>
      <c r="O6" s="79" t="s">
        <v>392</v>
      </c>
    </row>
    <row r="7" spans="1:49">
      <c r="A7" s="8">
        <f t="shared" si="0"/>
        <v>3</v>
      </c>
      <c r="B7" s="37" t="s">
        <v>26</v>
      </c>
      <c r="C7" s="108">
        <v>151823758.84990996</v>
      </c>
      <c r="D7" s="102">
        <v>153777000.47931001</v>
      </c>
      <c r="E7" s="102">
        <v>152612948.67180994</v>
      </c>
      <c r="F7" s="117">
        <v>153107448.85886005</v>
      </c>
      <c r="G7" s="102">
        <v>148905777.65011007</v>
      </c>
      <c r="H7" s="102">
        <v>149342381.05118999</v>
      </c>
      <c r="I7" s="102">
        <v>150930390</v>
      </c>
      <c r="J7" s="102">
        <v>149539033.31924006</v>
      </c>
      <c r="K7" s="102"/>
      <c r="L7" s="117"/>
      <c r="M7" s="102"/>
      <c r="N7" s="117"/>
      <c r="O7" s="79" t="s">
        <v>27</v>
      </c>
    </row>
    <row r="8" spans="1:49">
      <c r="A8" s="8">
        <f t="shared" si="0"/>
        <v>4</v>
      </c>
      <c r="B8" s="37" t="s">
        <v>371</v>
      </c>
      <c r="C8" s="108">
        <v>34599729.241549991</v>
      </c>
      <c r="D8" s="102">
        <v>35563133.042680003</v>
      </c>
      <c r="E8" s="102">
        <v>35396870.990029998</v>
      </c>
      <c r="F8" s="117">
        <v>34501944.295609996</v>
      </c>
      <c r="G8" s="102">
        <v>34244976.406599998</v>
      </c>
      <c r="H8" s="102">
        <v>35000319.074420005</v>
      </c>
      <c r="I8" s="102">
        <v>35749790</v>
      </c>
      <c r="J8" s="102">
        <v>34758564.875359997</v>
      </c>
      <c r="K8" s="102"/>
      <c r="L8" s="117"/>
      <c r="M8" s="102"/>
      <c r="N8" s="117"/>
      <c r="O8" s="79" t="s">
        <v>28</v>
      </c>
    </row>
    <row r="9" spans="1:49">
      <c r="A9" s="8">
        <f t="shared" si="0"/>
        <v>5</v>
      </c>
      <c r="B9" s="37" t="s">
        <v>372</v>
      </c>
      <c r="C9" s="108">
        <v>7057714.2660100004</v>
      </c>
      <c r="D9" s="102">
        <v>7031803.1780599998</v>
      </c>
      <c r="E9" s="102">
        <v>6948181.5233599991</v>
      </c>
      <c r="F9" s="117">
        <v>6592978.0081500001</v>
      </c>
      <c r="G9" s="102">
        <v>6541565.12359</v>
      </c>
      <c r="H9" s="102">
        <v>6512948.8490000004</v>
      </c>
      <c r="I9" s="102">
        <v>6413070</v>
      </c>
      <c r="J9" s="102">
        <v>6358960.1851899996</v>
      </c>
      <c r="K9" s="102"/>
      <c r="L9" s="117"/>
      <c r="M9" s="102"/>
      <c r="N9" s="117"/>
      <c r="O9" s="79" t="s">
        <v>394</v>
      </c>
    </row>
    <row r="10" spans="1:49">
      <c r="A10" s="8">
        <f t="shared" si="0"/>
        <v>6</v>
      </c>
      <c r="B10" s="37" t="s">
        <v>29</v>
      </c>
      <c r="C10" s="108">
        <v>139366538.20248991</v>
      </c>
      <c r="D10" s="102">
        <v>142012021.11938003</v>
      </c>
      <c r="E10" s="102">
        <v>144960208.67388994</v>
      </c>
      <c r="F10" s="117">
        <v>145864916.25237006</v>
      </c>
      <c r="G10" s="102">
        <v>147770828.23736</v>
      </c>
      <c r="H10" s="102">
        <v>151309932.50999999</v>
      </c>
      <c r="I10" s="102">
        <v>153489850</v>
      </c>
      <c r="J10" s="102">
        <v>156783440.67413005</v>
      </c>
      <c r="K10" s="102"/>
      <c r="L10" s="117"/>
      <c r="M10" s="102"/>
      <c r="N10" s="117"/>
      <c r="O10" s="79" t="s">
        <v>30</v>
      </c>
    </row>
    <row r="11" spans="1:49" ht="29">
      <c r="A11" s="8">
        <f t="shared" si="0"/>
        <v>7</v>
      </c>
      <c r="B11" s="37" t="s">
        <v>32</v>
      </c>
      <c r="C11" s="108">
        <v>633385.63511999999</v>
      </c>
      <c r="D11" s="102">
        <v>632619.24540999997</v>
      </c>
      <c r="E11" s="102">
        <v>567540.04307999997</v>
      </c>
      <c r="F11" s="117">
        <v>480530.77710000001</v>
      </c>
      <c r="G11" s="102">
        <v>219718.85023000001</v>
      </c>
      <c r="H11" s="102">
        <v>192449.13089999999</v>
      </c>
      <c r="I11" s="102">
        <v>187580</v>
      </c>
      <c r="J11" s="102">
        <v>188070.26240000001</v>
      </c>
      <c r="K11" s="102"/>
      <c r="L11" s="117"/>
      <c r="M11" s="102"/>
      <c r="N11" s="117"/>
      <c r="O11" s="79" t="s">
        <v>33</v>
      </c>
    </row>
    <row r="12" spans="1:49" ht="29">
      <c r="A12" s="8">
        <f t="shared" si="0"/>
        <v>8</v>
      </c>
      <c r="B12" s="37" t="s">
        <v>34</v>
      </c>
      <c r="C12" s="108">
        <v>0</v>
      </c>
      <c r="D12" s="102">
        <v>0</v>
      </c>
      <c r="E12" s="102">
        <v>0</v>
      </c>
      <c r="F12" s="117">
        <v>0</v>
      </c>
      <c r="G12" s="102">
        <v>0</v>
      </c>
      <c r="H12" s="102">
        <v>0</v>
      </c>
      <c r="I12" s="102">
        <v>0</v>
      </c>
      <c r="J12" s="102">
        <v>0</v>
      </c>
      <c r="K12" s="102"/>
      <c r="L12" s="117"/>
      <c r="M12" s="102"/>
      <c r="N12" s="117"/>
      <c r="O12" s="79" t="s">
        <v>35</v>
      </c>
    </row>
    <row r="13" spans="1:49" ht="29">
      <c r="A13" s="8">
        <f t="shared" si="0"/>
        <v>9</v>
      </c>
      <c r="B13" s="37" t="s">
        <v>36</v>
      </c>
      <c r="C13" s="108">
        <v>0</v>
      </c>
      <c r="D13" s="102">
        <v>0</v>
      </c>
      <c r="E13" s="102">
        <v>0</v>
      </c>
      <c r="F13" s="117">
        <v>0</v>
      </c>
      <c r="G13" s="102">
        <v>0</v>
      </c>
      <c r="H13" s="102">
        <v>0</v>
      </c>
      <c r="I13" s="102">
        <v>0</v>
      </c>
      <c r="J13" s="102">
        <v>0</v>
      </c>
      <c r="K13" s="102"/>
      <c r="L13" s="117"/>
      <c r="M13" s="102"/>
      <c r="N13" s="117"/>
      <c r="O13" s="79" t="s">
        <v>37</v>
      </c>
    </row>
    <row r="14" spans="1:49">
      <c r="A14" s="8">
        <f t="shared" si="0"/>
        <v>10</v>
      </c>
      <c r="B14" s="37" t="s">
        <v>38</v>
      </c>
      <c r="C14" s="108">
        <v>101483443.08576995</v>
      </c>
      <c r="D14" s="102">
        <v>96160500.009900033</v>
      </c>
      <c r="E14" s="102">
        <v>94078603.278119981</v>
      </c>
      <c r="F14" s="117">
        <v>93920612.969740003</v>
      </c>
      <c r="G14" s="102">
        <v>93915665.731229976</v>
      </c>
      <c r="H14" s="102">
        <v>92597940.932390034</v>
      </c>
      <c r="I14" s="102">
        <v>92294980</v>
      </c>
      <c r="J14" s="102">
        <v>90531903.483679995</v>
      </c>
      <c r="K14" s="102"/>
      <c r="L14" s="117"/>
      <c r="M14" s="102"/>
      <c r="N14" s="117"/>
      <c r="O14" s="79" t="s">
        <v>39</v>
      </c>
    </row>
    <row r="15" spans="1:49">
      <c r="A15" s="8">
        <f t="shared" si="0"/>
        <v>11</v>
      </c>
      <c r="B15" s="37" t="s">
        <v>155</v>
      </c>
      <c r="C15" s="108">
        <v>218327.78475999998</v>
      </c>
      <c r="D15" s="102">
        <v>217702.79814999999</v>
      </c>
      <c r="E15" s="102">
        <v>204400.28856000002</v>
      </c>
      <c r="F15" s="117">
        <v>204301.29860999997</v>
      </c>
      <c r="G15" s="102">
        <v>204726.01035</v>
      </c>
      <c r="H15" s="102">
        <v>191860.59533000001</v>
      </c>
      <c r="I15" s="102">
        <v>191250</v>
      </c>
      <c r="J15" s="102">
        <v>190508.73464000004</v>
      </c>
      <c r="K15" s="102"/>
      <c r="L15" s="117"/>
      <c r="M15" s="102"/>
      <c r="N15" s="117"/>
      <c r="O15" s="79" t="s">
        <v>40</v>
      </c>
    </row>
    <row r="16" spans="1:49">
      <c r="A16" s="8">
        <f t="shared" si="0"/>
        <v>12</v>
      </c>
      <c r="B16" s="37" t="s">
        <v>41</v>
      </c>
      <c r="C16" s="108">
        <v>12489.87586</v>
      </c>
      <c r="D16" s="102">
        <v>12398.03486</v>
      </c>
      <c r="E16" s="102">
        <v>12398.03486</v>
      </c>
      <c r="F16" s="117">
        <v>12398.042310000001</v>
      </c>
      <c r="G16" s="102">
        <v>11663.30431</v>
      </c>
      <c r="H16" s="102">
        <v>12465.44068</v>
      </c>
      <c r="I16" s="102">
        <v>12470</v>
      </c>
      <c r="J16" s="102">
        <v>11901.52692</v>
      </c>
      <c r="K16" s="102"/>
      <c r="L16" s="117"/>
      <c r="M16" s="102"/>
      <c r="N16" s="117"/>
      <c r="O16" s="79" t="s">
        <v>42</v>
      </c>
    </row>
    <row r="17" spans="1:15">
      <c r="A17" s="8">
        <f t="shared" si="0"/>
        <v>13</v>
      </c>
      <c r="B17" s="37" t="s">
        <v>373</v>
      </c>
      <c r="C17" s="108">
        <v>0</v>
      </c>
      <c r="D17" s="102">
        <v>0</v>
      </c>
      <c r="E17" s="102">
        <v>0</v>
      </c>
      <c r="F17" s="117">
        <v>0</v>
      </c>
      <c r="G17" s="102">
        <v>0</v>
      </c>
      <c r="H17" s="102">
        <v>0</v>
      </c>
      <c r="I17" s="102">
        <v>0</v>
      </c>
      <c r="J17" s="102">
        <v>0</v>
      </c>
      <c r="K17" s="102"/>
      <c r="L17" s="117"/>
      <c r="M17" s="102"/>
      <c r="N17" s="117"/>
      <c r="O17" s="79" t="s">
        <v>395</v>
      </c>
    </row>
    <row r="18" spans="1:15">
      <c r="A18" s="8">
        <f t="shared" si="0"/>
        <v>14</v>
      </c>
      <c r="B18" s="37" t="s">
        <v>43</v>
      </c>
      <c r="C18" s="108">
        <v>23728882.776120003</v>
      </c>
      <c r="D18" s="102">
        <v>23798090.941339999</v>
      </c>
      <c r="E18" s="102">
        <v>23340374.123370003</v>
      </c>
      <c r="F18" s="117">
        <v>23443595.534160003</v>
      </c>
      <c r="G18" s="102">
        <v>23476314.820970003</v>
      </c>
      <c r="H18" s="102">
        <v>23741445.831330005</v>
      </c>
      <c r="I18" s="102">
        <v>24258380</v>
      </c>
      <c r="J18" s="102">
        <v>24076171.27039</v>
      </c>
      <c r="K18" s="102"/>
      <c r="L18" s="117"/>
      <c r="M18" s="102"/>
      <c r="N18" s="117"/>
      <c r="O18" s="79" t="s">
        <v>44</v>
      </c>
    </row>
    <row r="19" spans="1:15">
      <c r="A19" s="91">
        <f t="shared" si="0"/>
        <v>15</v>
      </c>
      <c r="B19" s="92" t="s">
        <v>374</v>
      </c>
      <c r="C19" s="108">
        <v>16446833.984200003</v>
      </c>
      <c r="D19" s="102">
        <v>16484996.14295</v>
      </c>
      <c r="E19" s="102">
        <v>17230046.840769995</v>
      </c>
      <c r="F19" s="117">
        <v>17213600.614129998</v>
      </c>
      <c r="G19" s="102">
        <v>17246165.819769993</v>
      </c>
      <c r="H19" s="102">
        <v>17293118.151040003</v>
      </c>
      <c r="I19" s="102">
        <v>17378970</v>
      </c>
      <c r="J19" s="102">
        <v>17405515.057209995</v>
      </c>
      <c r="K19" s="102"/>
      <c r="L19" s="117"/>
      <c r="M19" s="102"/>
      <c r="N19" s="117"/>
      <c r="O19" s="100" t="s">
        <v>45</v>
      </c>
    </row>
    <row r="20" spans="1:15" ht="29">
      <c r="A20" s="8">
        <f t="shared" si="0"/>
        <v>16</v>
      </c>
      <c r="B20" s="37" t="s">
        <v>375</v>
      </c>
      <c r="C20" s="108">
        <v>351100.82</v>
      </c>
      <c r="D20" s="102">
        <v>351100.82</v>
      </c>
      <c r="E20" s="102">
        <v>351100.82</v>
      </c>
      <c r="F20" s="117">
        <v>356100.82</v>
      </c>
      <c r="G20" s="102">
        <v>361100.82</v>
      </c>
      <c r="H20" s="102">
        <v>361100.82</v>
      </c>
      <c r="I20" s="102">
        <v>361100</v>
      </c>
      <c r="J20" s="102">
        <v>361100.82</v>
      </c>
      <c r="K20" s="102"/>
      <c r="L20" s="117"/>
      <c r="M20" s="102"/>
      <c r="N20" s="117"/>
      <c r="O20" s="79" t="s">
        <v>396</v>
      </c>
    </row>
    <row r="21" spans="1:15">
      <c r="A21" s="8">
        <f t="shared" si="0"/>
        <v>17</v>
      </c>
      <c r="B21" s="37" t="s">
        <v>47</v>
      </c>
      <c r="C21" s="108">
        <v>0</v>
      </c>
      <c r="D21" s="102">
        <v>0</v>
      </c>
      <c r="E21" s="102">
        <v>0</v>
      </c>
      <c r="F21" s="117">
        <v>0</v>
      </c>
      <c r="G21" s="102">
        <v>0</v>
      </c>
      <c r="H21" s="102">
        <v>0</v>
      </c>
      <c r="I21" s="102">
        <v>0</v>
      </c>
      <c r="J21" s="102">
        <v>0</v>
      </c>
      <c r="K21" s="102"/>
      <c r="L21" s="117"/>
      <c r="M21" s="102"/>
      <c r="N21" s="117"/>
      <c r="O21" s="79" t="s">
        <v>48</v>
      </c>
    </row>
    <row r="22" spans="1:15">
      <c r="A22" s="8">
        <f t="shared" si="0"/>
        <v>18</v>
      </c>
      <c r="B22" s="37" t="s">
        <v>49</v>
      </c>
      <c r="C22" s="108">
        <v>117249.38744999999</v>
      </c>
      <c r="D22" s="102">
        <v>110832.15429000001</v>
      </c>
      <c r="E22" s="102">
        <v>108897.09052000001</v>
      </c>
      <c r="F22" s="117">
        <v>110563.08290000001</v>
      </c>
      <c r="G22" s="102">
        <v>109069.38936999999</v>
      </c>
      <c r="H22" s="102">
        <v>107523.30651999998</v>
      </c>
      <c r="I22" s="102">
        <v>109960</v>
      </c>
      <c r="J22" s="102">
        <v>108512.42451</v>
      </c>
      <c r="K22" s="102"/>
      <c r="L22" s="117"/>
      <c r="M22" s="102"/>
      <c r="N22" s="117"/>
      <c r="O22" s="79" t="s">
        <v>50</v>
      </c>
    </row>
    <row r="23" spans="1:15">
      <c r="A23" s="8">
        <f t="shared" si="0"/>
        <v>19</v>
      </c>
      <c r="B23" s="37" t="s">
        <v>439</v>
      </c>
      <c r="C23" s="108">
        <v>2218909.0595999993</v>
      </c>
      <c r="D23" s="102">
        <v>2241644.2572599994</v>
      </c>
      <c r="E23" s="102">
        <v>2240969.0466700001</v>
      </c>
      <c r="F23" s="117">
        <v>2173583.0456900001</v>
      </c>
      <c r="G23" s="102">
        <v>2203596.5252200002</v>
      </c>
      <c r="H23" s="102">
        <v>2222401.5436200001</v>
      </c>
      <c r="I23" s="102">
        <v>2195150</v>
      </c>
      <c r="J23" s="102">
        <v>2214863.02086</v>
      </c>
      <c r="K23" s="102"/>
      <c r="L23" s="117"/>
      <c r="M23" s="102"/>
      <c r="N23" s="117"/>
      <c r="O23" s="79" t="s">
        <v>84</v>
      </c>
    </row>
    <row r="24" spans="1:15">
      <c r="A24" s="8">
        <f t="shared" si="0"/>
        <v>20</v>
      </c>
      <c r="B24" s="37" t="s">
        <v>437</v>
      </c>
      <c r="C24" s="108">
        <v>0</v>
      </c>
      <c r="D24" s="102">
        <v>0</v>
      </c>
      <c r="E24" s="102">
        <v>0</v>
      </c>
      <c r="F24" s="117">
        <v>0</v>
      </c>
      <c r="G24" s="102">
        <v>0</v>
      </c>
      <c r="H24" s="102">
        <v>0</v>
      </c>
      <c r="I24" s="102">
        <v>0</v>
      </c>
      <c r="J24" s="102">
        <v>0</v>
      </c>
      <c r="K24" s="102"/>
      <c r="L24" s="117"/>
      <c r="M24" s="102"/>
      <c r="N24" s="117"/>
      <c r="O24" s="79"/>
    </row>
    <row r="25" spans="1:15" ht="29">
      <c r="A25" s="8">
        <f t="shared" si="0"/>
        <v>21</v>
      </c>
      <c r="B25" s="37" t="s">
        <v>438</v>
      </c>
      <c r="C25" s="108">
        <v>233173.4</v>
      </c>
      <c r="D25" s="102">
        <v>233173.4</v>
      </c>
      <c r="E25" s="102">
        <v>233173.4</v>
      </c>
      <c r="F25" s="117">
        <v>223728</v>
      </c>
      <c r="G25" s="102">
        <v>220195.5</v>
      </c>
      <c r="H25" s="102">
        <v>220195.5</v>
      </c>
      <c r="I25" s="102">
        <v>218990</v>
      </c>
      <c r="J25" s="102">
        <v>218992.8</v>
      </c>
      <c r="K25" s="102"/>
      <c r="L25" s="117"/>
      <c r="M25" s="102"/>
      <c r="N25" s="117"/>
      <c r="O25" s="79"/>
    </row>
    <row r="26" spans="1:15">
      <c r="A26" s="8">
        <f t="shared" si="0"/>
        <v>22</v>
      </c>
      <c r="B26" s="37" t="s">
        <v>51</v>
      </c>
      <c r="C26" s="108">
        <v>1569994.6205200001</v>
      </c>
      <c r="D26" s="102">
        <v>1746748.1303399999</v>
      </c>
      <c r="E26" s="102">
        <v>1899559.4798699999</v>
      </c>
      <c r="F26" s="117">
        <v>2153257.0862699999</v>
      </c>
      <c r="G26" s="102">
        <v>2304520.18426</v>
      </c>
      <c r="H26" s="102">
        <v>2344569.4393899995</v>
      </c>
      <c r="I26" s="102">
        <v>2494400</v>
      </c>
      <c r="J26" s="102">
        <v>2494321.9638100001</v>
      </c>
      <c r="K26" s="102"/>
      <c r="L26" s="117"/>
      <c r="M26" s="102"/>
      <c r="N26" s="117"/>
      <c r="O26" s="79" t="s">
        <v>52</v>
      </c>
    </row>
    <row r="27" spans="1:15" s="63" customFormat="1">
      <c r="A27" s="62">
        <f t="shared" si="0"/>
        <v>23</v>
      </c>
      <c r="B27" s="61" t="s">
        <v>53</v>
      </c>
      <c r="C27" s="111">
        <v>518140477.55103016</v>
      </c>
      <c r="D27" s="112">
        <v>517843235.70279002</v>
      </c>
      <c r="E27" s="112">
        <v>514679724.08473003</v>
      </c>
      <c r="F27" s="119">
        <v>515238078.07009012</v>
      </c>
      <c r="G27" s="112">
        <v>515408512.35009015</v>
      </c>
      <c r="H27" s="112">
        <v>516737494.11506987</v>
      </c>
      <c r="I27" s="112">
        <v>520252320</v>
      </c>
      <c r="J27" s="112">
        <v>520525599.47139996</v>
      </c>
      <c r="K27" s="112"/>
      <c r="L27" s="119"/>
      <c r="M27" s="112"/>
      <c r="N27" s="119"/>
      <c r="O27" s="84" t="s">
        <v>54</v>
      </c>
    </row>
    <row r="28" spans="1:15">
      <c r="A28" s="8">
        <f t="shared" si="0"/>
        <v>24</v>
      </c>
      <c r="B28" s="37" t="s">
        <v>55</v>
      </c>
      <c r="C28" s="108">
        <v>11782568.591390006</v>
      </c>
      <c r="D28" s="102">
        <v>13149539.655579999</v>
      </c>
      <c r="E28" s="102">
        <v>11094604.211540001</v>
      </c>
      <c r="F28" s="117">
        <v>11309986.670779999</v>
      </c>
      <c r="G28" s="102">
        <v>11751316.609399999</v>
      </c>
      <c r="H28" s="102">
        <v>11887625.349249998</v>
      </c>
      <c r="I28" s="102">
        <v>11498550</v>
      </c>
      <c r="J28" s="102">
        <v>9821874.7264400031</v>
      </c>
      <c r="K28" s="102"/>
      <c r="L28" s="117"/>
      <c r="M28" s="102"/>
      <c r="N28" s="117"/>
      <c r="O28" s="79" t="s">
        <v>79</v>
      </c>
    </row>
    <row r="29" spans="1:15">
      <c r="A29" s="8">
        <f t="shared" si="0"/>
        <v>25</v>
      </c>
      <c r="B29" s="37" t="s">
        <v>56</v>
      </c>
      <c r="C29" s="108">
        <v>5063229.2982999999</v>
      </c>
      <c r="D29" s="102">
        <v>4681795.7042899998</v>
      </c>
      <c r="E29" s="102">
        <v>4593728.5553099997</v>
      </c>
      <c r="F29" s="117">
        <v>5531035.2964300001</v>
      </c>
      <c r="G29" s="102">
        <v>4825154.7463999987</v>
      </c>
      <c r="H29" s="102">
        <v>4783376.0227199988</v>
      </c>
      <c r="I29" s="102">
        <v>4540470</v>
      </c>
      <c r="J29" s="102">
        <v>4274381.6647499995</v>
      </c>
      <c r="K29" s="102"/>
      <c r="L29" s="117"/>
      <c r="M29" s="102"/>
      <c r="N29" s="117"/>
      <c r="O29" s="79" t="s">
        <v>80</v>
      </c>
    </row>
    <row r="30" spans="1:15">
      <c r="A30" s="8">
        <f t="shared" si="0"/>
        <v>26</v>
      </c>
      <c r="B30" s="37" t="s">
        <v>376</v>
      </c>
      <c r="C30" s="108">
        <v>522.20079999999996</v>
      </c>
      <c r="D30" s="102">
        <v>600.34414000000004</v>
      </c>
      <c r="E30" s="102">
        <v>413.67874999999998</v>
      </c>
      <c r="F30" s="117">
        <v>449.59161999999998</v>
      </c>
      <c r="G30" s="102">
        <v>498.13486</v>
      </c>
      <c r="H30" s="102">
        <v>348.43986999999998</v>
      </c>
      <c r="I30" s="102">
        <v>420</v>
      </c>
      <c r="J30" s="102">
        <v>268.21156000000002</v>
      </c>
      <c r="K30" s="102"/>
      <c r="L30" s="117"/>
      <c r="M30" s="102"/>
      <c r="N30" s="117"/>
      <c r="O30" s="79" t="s">
        <v>397</v>
      </c>
    </row>
    <row r="31" spans="1:15">
      <c r="A31" s="8">
        <f t="shared" si="0"/>
        <v>27</v>
      </c>
      <c r="B31" s="37" t="s">
        <v>377</v>
      </c>
      <c r="C31" s="108">
        <v>3989082.298549999</v>
      </c>
      <c r="D31" s="102">
        <v>3972384.2602799996</v>
      </c>
      <c r="E31" s="102">
        <v>3981698.198869999</v>
      </c>
      <c r="F31" s="117">
        <v>3744992.5035700006</v>
      </c>
      <c r="G31" s="102">
        <v>3790920.382900001</v>
      </c>
      <c r="H31" s="102">
        <v>3778307.7213500007</v>
      </c>
      <c r="I31" s="102">
        <v>3751060</v>
      </c>
      <c r="J31" s="102">
        <v>3708049.58072</v>
      </c>
      <c r="K31" s="102"/>
      <c r="L31" s="117"/>
      <c r="M31" s="102"/>
      <c r="N31" s="117"/>
      <c r="O31" s="79" t="s">
        <v>398</v>
      </c>
    </row>
    <row r="32" spans="1:15">
      <c r="A32" s="8">
        <f t="shared" si="0"/>
        <v>28</v>
      </c>
      <c r="B32" s="37" t="s">
        <v>57</v>
      </c>
      <c r="C32" s="108">
        <v>103611.35879999999</v>
      </c>
      <c r="D32" s="102">
        <v>101399.49849</v>
      </c>
      <c r="E32" s="102">
        <v>90648.633889999997</v>
      </c>
      <c r="F32" s="117">
        <v>72641.924700000003</v>
      </c>
      <c r="G32" s="102">
        <v>76174.538270000005</v>
      </c>
      <c r="H32" s="102">
        <v>73005.916700000002</v>
      </c>
      <c r="I32" s="102">
        <v>73610</v>
      </c>
      <c r="J32" s="102">
        <v>58423.335789999997</v>
      </c>
      <c r="K32" s="102"/>
      <c r="L32" s="117"/>
      <c r="M32" s="102"/>
      <c r="N32" s="117"/>
      <c r="O32" s="79" t="s">
        <v>81</v>
      </c>
    </row>
    <row r="33" spans="1:15">
      <c r="A33" s="8">
        <f t="shared" si="0"/>
        <v>29</v>
      </c>
      <c r="B33" s="37" t="s">
        <v>378</v>
      </c>
      <c r="C33" s="108">
        <v>4931579.775679999</v>
      </c>
      <c r="D33" s="102">
        <v>4960033.5453000003</v>
      </c>
      <c r="E33" s="102">
        <v>4664385.4996399991</v>
      </c>
      <c r="F33" s="117">
        <v>4603093.2194100013</v>
      </c>
      <c r="G33" s="102">
        <v>4334867.1330099981</v>
      </c>
      <c r="H33" s="102">
        <v>4396488.7733300002</v>
      </c>
      <c r="I33" s="102">
        <v>4627120</v>
      </c>
      <c r="J33" s="102">
        <v>4558640.7973100012</v>
      </c>
      <c r="K33" s="102"/>
      <c r="L33" s="117"/>
      <c r="M33" s="102"/>
      <c r="N33" s="117"/>
      <c r="O33" s="79" t="s">
        <v>399</v>
      </c>
    </row>
    <row r="34" spans="1:15">
      <c r="A34" s="8">
        <f t="shared" si="0"/>
        <v>30</v>
      </c>
      <c r="B34" s="37" t="s">
        <v>58</v>
      </c>
      <c r="C34" s="108">
        <v>507384.27201999992</v>
      </c>
      <c r="D34" s="102">
        <v>345804.13128999999</v>
      </c>
      <c r="E34" s="102">
        <v>393089.96463000006</v>
      </c>
      <c r="F34" s="117">
        <v>343815.73629000003</v>
      </c>
      <c r="G34" s="102">
        <v>444957.87071000005</v>
      </c>
      <c r="H34" s="102">
        <v>240029.24062999999</v>
      </c>
      <c r="I34" s="102">
        <v>337350</v>
      </c>
      <c r="J34" s="102">
        <v>194060.53195999999</v>
      </c>
      <c r="K34" s="102"/>
      <c r="L34" s="117"/>
      <c r="M34" s="102"/>
      <c r="N34" s="117"/>
      <c r="O34" s="79" t="s">
        <v>82</v>
      </c>
    </row>
    <row r="35" spans="1:15">
      <c r="A35" s="8">
        <f t="shared" si="0"/>
        <v>31</v>
      </c>
      <c r="B35" s="37" t="s">
        <v>59</v>
      </c>
      <c r="C35" s="108">
        <v>3777634.4674100005</v>
      </c>
      <c r="D35" s="102">
        <v>3837977.672809999</v>
      </c>
      <c r="E35" s="102">
        <v>5254431.5799700003</v>
      </c>
      <c r="F35" s="117">
        <v>4090424.1702699997</v>
      </c>
      <c r="G35" s="102">
        <v>3719325.0334199998</v>
      </c>
      <c r="H35" s="102">
        <v>4487109.9255499989</v>
      </c>
      <c r="I35" s="102">
        <v>3937720</v>
      </c>
      <c r="J35" s="102">
        <v>4052232.1644099993</v>
      </c>
      <c r="K35" s="102"/>
      <c r="L35" s="117"/>
      <c r="M35" s="102"/>
      <c r="N35" s="117"/>
      <c r="O35" s="79" t="s">
        <v>83</v>
      </c>
    </row>
    <row r="36" spans="1:15" ht="29">
      <c r="A36" s="8">
        <f t="shared" si="0"/>
        <v>32</v>
      </c>
      <c r="B36" s="37" t="s">
        <v>60</v>
      </c>
      <c r="C36" s="108">
        <v>5823746.3108599996</v>
      </c>
      <c r="D36" s="102">
        <v>5819164.9789299984</v>
      </c>
      <c r="E36" s="102">
        <v>4723822.2515799981</v>
      </c>
      <c r="F36" s="117">
        <v>4876359.1701499997</v>
      </c>
      <c r="G36" s="102">
        <v>4867225.9573700009</v>
      </c>
      <c r="H36" s="102">
        <v>4845469.0031299992</v>
      </c>
      <c r="I36" s="102">
        <v>4837130</v>
      </c>
      <c r="J36" s="102">
        <v>4831660.0576799987</v>
      </c>
      <c r="K36" s="102"/>
      <c r="L36" s="117"/>
      <c r="M36" s="102"/>
      <c r="N36" s="117"/>
      <c r="O36" s="79" t="s">
        <v>85</v>
      </c>
    </row>
    <row r="37" spans="1:15">
      <c r="A37" s="8">
        <f t="shared" si="0"/>
        <v>33</v>
      </c>
      <c r="B37" s="37" t="s">
        <v>379</v>
      </c>
      <c r="C37" s="108">
        <v>713193.24664000003</v>
      </c>
      <c r="D37" s="102">
        <v>834960.41226000013</v>
      </c>
      <c r="E37" s="102">
        <v>703958.08788999985</v>
      </c>
      <c r="F37" s="117">
        <v>3967326.9446299993</v>
      </c>
      <c r="G37" s="102">
        <v>3934332.8998099999</v>
      </c>
      <c r="H37" s="102">
        <v>3889522.8754099999</v>
      </c>
      <c r="I37" s="102">
        <v>3872170</v>
      </c>
      <c r="J37" s="102">
        <v>3848743.7971600001</v>
      </c>
      <c r="K37" s="102"/>
      <c r="L37" s="117"/>
      <c r="M37" s="102"/>
      <c r="N37" s="117"/>
      <c r="O37" s="79" t="s">
        <v>400</v>
      </c>
    </row>
    <row r="38" spans="1:15">
      <c r="A38" s="8">
        <f t="shared" si="0"/>
        <v>34</v>
      </c>
      <c r="B38" s="37" t="s">
        <v>61</v>
      </c>
      <c r="C38" s="108">
        <v>2847723.9607599997</v>
      </c>
      <c r="D38" s="102">
        <v>2831409.9656600007</v>
      </c>
      <c r="E38" s="102">
        <v>2963498.0317600006</v>
      </c>
      <c r="F38" s="117">
        <v>2942958.6305499999</v>
      </c>
      <c r="G38" s="102">
        <v>2929970.9266099995</v>
      </c>
      <c r="H38" s="102">
        <v>3037924.5381499995</v>
      </c>
      <c r="I38" s="102">
        <v>3041470</v>
      </c>
      <c r="J38" s="102">
        <v>3162470.1018800004</v>
      </c>
      <c r="K38" s="102"/>
      <c r="L38" s="117"/>
      <c r="M38" s="102"/>
      <c r="N38" s="117"/>
      <c r="O38" s="79" t="s">
        <v>86</v>
      </c>
    </row>
    <row r="39" spans="1:15">
      <c r="A39" s="8">
        <f t="shared" si="0"/>
        <v>35</v>
      </c>
      <c r="B39" s="37" t="s">
        <v>62</v>
      </c>
      <c r="C39" s="108">
        <v>31578407.850449998</v>
      </c>
      <c r="D39" s="102">
        <v>31933602.523929995</v>
      </c>
      <c r="E39" s="102">
        <v>33059091.987720005</v>
      </c>
      <c r="F39" s="117">
        <v>29531819.151630007</v>
      </c>
      <c r="G39" s="102">
        <v>29855229.564829994</v>
      </c>
      <c r="H39" s="102">
        <v>29024448.33842</v>
      </c>
      <c r="I39" s="102">
        <v>30026380</v>
      </c>
      <c r="J39" s="102">
        <v>29724272.434730012</v>
      </c>
      <c r="K39" s="102"/>
      <c r="L39" s="117"/>
      <c r="M39" s="102"/>
      <c r="N39" s="117"/>
      <c r="O39" s="79" t="s">
        <v>87</v>
      </c>
    </row>
    <row r="40" spans="1:15" s="63" customFormat="1">
      <c r="A40" s="62">
        <f t="shared" si="0"/>
        <v>36</v>
      </c>
      <c r="B40" s="61" t="s">
        <v>63</v>
      </c>
      <c r="C40" s="111">
        <v>71118683.633079991</v>
      </c>
      <c r="D40" s="112">
        <v>72468672.694499999</v>
      </c>
      <c r="E40" s="112">
        <v>71523370.683020011</v>
      </c>
      <c r="F40" s="119">
        <v>71014903.011590004</v>
      </c>
      <c r="G40" s="112">
        <v>70529973.799109995</v>
      </c>
      <c r="H40" s="112">
        <v>70443656.145959988</v>
      </c>
      <c r="I40" s="112">
        <v>70543450</v>
      </c>
      <c r="J40" s="112">
        <v>68235077.405810013</v>
      </c>
      <c r="K40" s="112"/>
      <c r="L40" s="119"/>
      <c r="M40" s="112"/>
      <c r="N40" s="119"/>
      <c r="O40" s="84" t="s">
        <v>88</v>
      </c>
    </row>
    <row r="41" spans="1:15" s="63" customFormat="1">
      <c r="A41" s="62">
        <f t="shared" si="0"/>
        <v>37</v>
      </c>
      <c r="B41" s="61" t="s">
        <v>64</v>
      </c>
      <c r="C41" s="111">
        <v>589259161.1843102</v>
      </c>
      <c r="D41" s="112">
        <v>590311908.39745021</v>
      </c>
      <c r="E41" s="112">
        <v>586203094.76795995</v>
      </c>
      <c r="F41" s="127">
        <v>586252981.08193004</v>
      </c>
      <c r="G41" s="112">
        <v>585938486.14944041</v>
      </c>
      <c r="H41" s="112">
        <v>587181150.26123023</v>
      </c>
      <c r="I41" s="112">
        <v>590795760</v>
      </c>
      <c r="J41" s="112">
        <v>588760676.87743986</v>
      </c>
      <c r="K41" s="112"/>
      <c r="L41" s="119"/>
      <c r="M41" s="112"/>
      <c r="N41" s="119"/>
      <c r="O41" s="84" t="s">
        <v>89</v>
      </c>
    </row>
    <row r="42" spans="1:15">
      <c r="A42" s="8">
        <f t="shared" si="0"/>
        <v>38</v>
      </c>
      <c r="B42" s="37" t="s">
        <v>65</v>
      </c>
      <c r="C42" s="108">
        <v>16933198.120350003</v>
      </c>
      <c r="D42" s="102">
        <v>17010977.35156</v>
      </c>
      <c r="E42" s="102">
        <v>17227559.273589998</v>
      </c>
      <c r="F42" s="117">
        <v>11495972.210290002</v>
      </c>
      <c r="G42" s="35">
        <v>11651456.039509999</v>
      </c>
      <c r="H42" s="102">
        <v>11851745.219039999</v>
      </c>
      <c r="I42" s="102">
        <v>11905140</v>
      </c>
      <c r="J42" s="102">
        <v>11793341.630369999</v>
      </c>
      <c r="K42" s="35"/>
      <c r="L42" s="117"/>
      <c r="M42" s="102"/>
      <c r="N42" s="117"/>
      <c r="O42" s="79" t="s">
        <v>90</v>
      </c>
    </row>
    <row r="43" spans="1:15">
      <c r="A43" s="8">
        <f t="shared" si="0"/>
        <v>39</v>
      </c>
      <c r="B43" s="37" t="s">
        <v>66</v>
      </c>
      <c r="C43" s="108">
        <v>49494.69902</v>
      </c>
      <c r="D43" s="102">
        <v>49708.540370000002</v>
      </c>
      <c r="E43" s="102">
        <v>32774.59317</v>
      </c>
      <c r="F43" s="117">
        <v>32860.163039999992</v>
      </c>
      <c r="G43" s="102">
        <v>32944.050289999992</v>
      </c>
      <c r="H43" s="102">
        <v>32955.104199999994</v>
      </c>
      <c r="I43" s="102">
        <v>32930</v>
      </c>
      <c r="J43" s="102">
        <v>33049.386099999996</v>
      </c>
      <c r="K43" s="102"/>
      <c r="L43" s="117"/>
      <c r="M43" s="102"/>
      <c r="N43" s="117"/>
      <c r="O43" s="79" t="s">
        <v>91</v>
      </c>
    </row>
    <row r="44" spans="1:15">
      <c r="A44" s="8">
        <f t="shared" si="0"/>
        <v>40</v>
      </c>
      <c r="B44" s="37" t="s">
        <v>67</v>
      </c>
      <c r="C44" s="108">
        <v>3906549.2440200006</v>
      </c>
      <c r="D44" s="102">
        <v>3908344.1403699997</v>
      </c>
      <c r="E44" s="102">
        <v>3824387.5031000008</v>
      </c>
      <c r="F44" s="117">
        <v>3766697.9089400005</v>
      </c>
      <c r="G44" s="102">
        <v>3288561.33085</v>
      </c>
      <c r="H44" s="102">
        <v>3391690.32577</v>
      </c>
      <c r="I44" s="102">
        <v>3454550</v>
      </c>
      <c r="J44" s="102">
        <v>3454218.2720399997</v>
      </c>
      <c r="K44" s="102"/>
      <c r="L44" s="117"/>
      <c r="M44" s="102"/>
      <c r="N44" s="117"/>
      <c r="O44" s="79" t="s">
        <v>92</v>
      </c>
    </row>
    <row r="45" spans="1:15">
      <c r="A45" s="8">
        <f t="shared" si="0"/>
        <v>41</v>
      </c>
      <c r="B45" s="37" t="s">
        <v>68</v>
      </c>
      <c r="C45" s="108">
        <v>1986623.5844100006</v>
      </c>
      <c r="D45" s="102">
        <v>1817415.8308399997</v>
      </c>
      <c r="E45" s="102">
        <v>1844326.4111100005</v>
      </c>
      <c r="F45" s="117">
        <v>1675999.3552100002</v>
      </c>
      <c r="G45" s="102">
        <v>1758149.8305600004</v>
      </c>
      <c r="H45" s="102">
        <v>1773777.3173</v>
      </c>
      <c r="I45" s="102">
        <v>1806800</v>
      </c>
      <c r="J45" s="102">
        <v>1793515.10002</v>
      </c>
      <c r="K45" s="102"/>
      <c r="L45" s="117"/>
      <c r="M45" s="102"/>
      <c r="N45" s="117"/>
      <c r="O45" s="79" t="s">
        <v>93</v>
      </c>
    </row>
    <row r="46" spans="1:15">
      <c r="A46" s="8">
        <f t="shared" si="0"/>
        <v>42</v>
      </c>
      <c r="B46" s="37" t="s">
        <v>69</v>
      </c>
      <c r="C46" s="108">
        <v>1117162.2274900002</v>
      </c>
      <c r="D46" s="102">
        <v>1216301.6088400001</v>
      </c>
      <c r="E46" s="102">
        <v>1152075.4579800004</v>
      </c>
      <c r="F46" s="117">
        <v>1167489.3379500001</v>
      </c>
      <c r="G46" s="102">
        <v>908822.70148999989</v>
      </c>
      <c r="H46" s="102">
        <v>832073.21753999998</v>
      </c>
      <c r="I46" s="102">
        <v>860120</v>
      </c>
      <c r="J46" s="102">
        <v>750785.46819999989</v>
      </c>
      <c r="K46" s="102"/>
      <c r="L46" s="117"/>
      <c r="M46" s="102"/>
      <c r="N46" s="117"/>
      <c r="O46" s="79" t="s">
        <v>94</v>
      </c>
    </row>
    <row r="47" spans="1:15">
      <c r="A47" s="8">
        <f t="shared" si="0"/>
        <v>43</v>
      </c>
      <c r="B47" s="37" t="s">
        <v>100</v>
      </c>
      <c r="C47" s="108">
        <v>5349258.2711700005</v>
      </c>
      <c r="D47" s="102">
        <v>5678126.7917299988</v>
      </c>
      <c r="E47" s="102">
        <v>5100540.7586500002</v>
      </c>
      <c r="F47" s="117">
        <v>4577525.5014800001</v>
      </c>
      <c r="G47" s="102">
        <v>4667976.011979999</v>
      </c>
      <c r="H47" s="102">
        <v>4555719.5974199977</v>
      </c>
      <c r="I47" s="102">
        <v>4829550</v>
      </c>
      <c r="J47" s="102">
        <v>4961445.0359000005</v>
      </c>
      <c r="K47" s="102"/>
      <c r="L47" s="117"/>
      <c r="M47" s="102"/>
      <c r="N47" s="117"/>
      <c r="O47" s="79" t="s">
        <v>70</v>
      </c>
    </row>
    <row r="48" spans="1:15">
      <c r="A48" s="8">
        <f t="shared" si="0"/>
        <v>44</v>
      </c>
      <c r="B48" s="37" t="s">
        <v>71</v>
      </c>
      <c r="C48" s="108">
        <v>16793954.257670004</v>
      </c>
      <c r="D48" s="102">
        <v>18563830.651850011</v>
      </c>
      <c r="E48" s="102">
        <v>17730707.22256</v>
      </c>
      <c r="F48" s="117">
        <v>17292629.16254</v>
      </c>
      <c r="G48" s="102">
        <v>16995905.718150001</v>
      </c>
      <c r="H48" s="102">
        <v>19037097.929479998</v>
      </c>
      <c r="I48" s="102">
        <v>19560610</v>
      </c>
      <c r="J48" s="102">
        <v>19917664.752139997</v>
      </c>
      <c r="K48" s="102"/>
      <c r="L48" s="117"/>
      <c r="M48" s="102"/>
      <c r="N48" s="117"/>
      <c r="O48" s="79" t="s">
        <v>95</v>
      </c>
    </row>
    <row r="49" spans="1:15" s="63" customFormat="1">
      <c r="A49" s="62">
        <f t="shared" si="0"/>
        <v>45</v>
      </c>
      <c r="B49" s="61" t="s">
        <v>72</v>
      </c>
      <c r="C49" s="111">
        <v>46136240.405049995</v>
      </c>
      <c r="D49" s="112">
        <v>48244704.916640013</v>
      </c>
      <c r="E49" s="112">
        <v>46912371.221209995</v>
      </c>
      <c r="F49" s="119">
        <v>40009173.640439987</v>
      </c>
      <c r="G49" s="112">
        <v>39303815.683730006</v>
      </c>
      <c r="H49" s="112">
        <v>41475058.711740009</v>
      </c>
      <c r="I49" s="112">
        <v>42449700</v>
      </c>
      <c r="J49" s="112">
        <v>42704019.64576</v>
      </c>
      <c r="K49" s="112"/>
      <c r="L49" s="119"/>
      <c r="M49" s="112"/>
      <c r="N49" s="119"/>
      <c r="O49" s="84" t="s">
        <v>96</v>
      </c>
    </row>
    <row r="50" spans="1:15">
      <c r="A50" s="8">
        <f t="shared" si="0"/>
        <v>46</v>
      </c>
      <c r="B50" s="37" t="s">
        <v>73</v>
      </c>
      <c r="C50" s="108">
        <v>424919642.98226994</v>
      </c>
      <c r="D50" s="102">
        <v>422812429.02556986</v>
      </c>
      <c r="E50" s="102">
        <v>421414962.70383012</v>
      </c>
      <c r="F50" s="117">
        <v>408951754.31754994</v>
      </c>
      <c r="G50" s="102">
        <v>408069404.46388006</v>
      </c>
      <c r="H50" s="102">
        <v>408108337.13151002</v>
      </c>
      <c r="I50" s="102">
        <v>410560660</v>
      </c>
      <c r="J50" s="102">
        <v>408712566.82577008</v>
      </c>
      <c r="K50" s="102"/>
      <c r="L50" s="117"/>
      <c r="M50" s="102"/>
      <c r="N50" s="117"/>
      <c r="O50" s="79" t="s">
        <v>97</v>
      </c>
    </row>
    <row r="51" spans="1:15" ht="29">
      <c r="A51" s="8">
        <f t="shared" si="0"/>
        <v>47</v>
      </c>
      <c r="B51" s="37" t="s">
        <v>101</v>
      </c>
      <c r="C51" s="108">
        <v>5458514.0844799979</v>
      </c>
      <c r="D51" s="102">
        <v>5435246.6537000006</v>
      </c>
      <c r="E51" s="102">
        <v>5246530.201679999</v>
      </c>
      <c r="F51" s="117">
        <v>6127246.59705</v>
      </c>
      <c r="G51" s="102">
        <v>5837256.568049999</v>
      </c>
      <c r="H51" s="102">
        <v>5580402.0240100008</v>
      </c>
      <c r="I51" s="102">
        <v>5726940</v>
      </c>
      <c r="J51" s="102">
        <v>5438671.966450002</v>
      </c>
      <c r="K51" s="102"/>
      <c r="L51" s="117"/>
      <c r="M51" s="102"/>
      <c r="N51" s="117"/>
      <c r="O51" s="79" t="s">
        <v>74</v>
      </c>
    </row>
    <row r="52" spans="1:15">
      <c r="A52" s="8">
        <f t="shared" si="0"/>
        <v>48</v>
      </c>
      <c r="B52" s="37" t="s">
        <v>102</v>
      </c>
      <c r="C52" s="108">
        <v>7576369.2287700009</v>
      </c>
      <c r="D52" s="102">
        <v>7813868.9826100022</v>
      </c>
      <c r="E52" s="102">
        <v>8025269.011839997</v>
      </c>
      <c r="F52" s="117">
        <v>7972318.5827200022</v>
      </c>
      <c r="G52" s="102">
        <v>8055330.3556699976</v>
      </c>
      <c r="H52" s="102">
        <v>8172595.9740099972</v>
      </c>
      <c r="I52" s="102">
        <v>8110280</v>
      </c>
      <c r="J52" s="102">
        <v>8159300.9354399964</v>
      </c>
      <c r="K52" s="102"/>
      <c r="L52" s="117"/>
      <c r="M52" s="102"/>
      <c r="N52" s="117"/>
      <c r="O52" s="79" t="s">
        <v>75</v>
      </c>
    </row>
    <row r="53" spans="1:15">
      <c r="A53" s="8">
        <f t="shared" si="0"/>
        <v>49</v>
      </c>
      <c r="B53" s="37" t="s">
        <v>380</v>
      </c>
      <c r="C53" s="108">
        <v>113313.71401000003</v>
      </c>
      <c r="D53" s="102">
        <v>123638.42269999997</v>
      </c>
      <c r="E53" s="102">
        <v>125575.60572000002</v>
      </c>
      <c r="F53" s="117">
        <v>127287.52579</v>
      </c>
      <c r="G53" s="102">
        <v>134912.05567999999</v>
      </c>
      <c r="H53" s="102">
        <v>135553.61695</v>
      </c>
      <c r="I53" s="102">
        <v>138400</v>
      </c>
      <c r="J53" s="102">
        <v>151361.16150999998</v>
      </c>
      <c r="K53" s="102"/>
      <c r="L53" s="117"/>
      <c r="M53" s="102"/>
      <c r="N53" s="117"/>
      <c r="O53" s="79" t="s">
        <v>401</v>
      </c>
    </row>
    <row r="54" spans="1:15" s="63" customFormat="1">
      <c r="A54" s="62">
        <f t="shared" si="0"/>
        <v>50</v>
      </c>
      <c r="B54" s="61" t="s">
        <v>76</v>
      </c>
      <c r="C54" s="111">
        <v>438067840.00998992</v>
      </c>
      <c r="D54" s="112">
        <v>436185183.08513999</v>
      </c>
      <c r="E54" s="112">
        <v>434812337.52360004</v>
      </c>
      <c r="F54" s="119">
        <v>423178607.02370989</v>
      </c>
      <c r="G54" s="112">
        <v>422096903.44387996</v>
      </c>
      <c r="H54" s="112">
        <v>421996888.74704009</v>
      </c>
      <c r="I54" s="112">
        <v>424536270</v>
      </c>
      <c r="J54" s="112">
        <v>422461900.88966995</v>
      </c>
      <c r="K54" s="112"/>
      <c r="L54" s="119"/>
      <c r="M54" s="112"/>
      <c r="N54" s="119"/>
      <c r="O54" s="84" t="s">
        <v>98</v>
      </c>
    </row>
    <row r="55" spans="1:15" s="63" customFormat="1">
      <c r="A55" s="62">
        <f t="shared" si="0"/>
        <v>51</v>
      </c>
      <c r="B55" s="61" t="s">
        <v>77</v>
      </c>
      <c r="C55" s="111">
        <v>484204080.41528004</v>
      </c>
      <c r="D55" s="112">
        <v>484429888.00203013</v>
      </c>
      <c r="E55" s="112">
        <v>481724708.74501979</v>
      </c>
      <c r="F55" s="119">
        <v>463187780.66436011</v>
      </c>
      <c r="G55" s="112">
        <v>461400719.12776023</v>
      </c>
      <c r="H55" s="112">
        <v>463471947.45900983</v>
      </c>
      <c r="I55" s="112">
        <v>466985970</v>
      </c>
      <c r="J55" s="112">
        <v>465165920.53566009</v>
      </c>
      <c r="K55" s="112"/>
      <c r="L55" s="119"/>
      <c r="M55" s="112"/>
      <c r="N55" s="119"/>
      <c r="O55" s="84" t="s">
        <v>99</v>
      </c>
    </row>
    <row r="56" spans="1:15">
      <c r="A56" s="8">
        <f t="shared" si="0"/>
        <v>52</v>
      </c>
      <c r="B56" s="37" t="s">
        <v>22</v>
      </c>
      <c r="C56" s="108">
        <v>501385.1</v>
      </c>
      <c r="D56" s="102">
        <v>501385.1</v>
      </c>
      <c r="E56" s="102">
        <v>501385.1</v>
      </c>
      <c r="F56" s="117">
        <v>501385.1</v>
      </c>
      <c r="G56" s="102">
        <v>501385.1</v>
      </c>
      <c r="H56" s="102">
        <v>501385.10082999995</v>
      </c>
      <c r="I56" s="102">
        <v>501390</v>
      </c>
      <c r="J56" s="102">
        <v>651385.10082999989</v>
      </c>
      <c r="K56" s="102"/>
      <c r="L56" s="117"/>
      <c r="M56" s="102"/>
      <c r="N56" s="117"/>
      <c r="O56" s="79" t="s">
        <v>78</v>
      </c>
    </row>
    <row r="57" spans="1:15">
      <c r="A57" s="8">
        <f t="shared" si="0"/>
        <v>53</v>
      </c>
      <c r="B57" s="37" t="s">
        <v>103</v>
      </c>
      <c r="C57" s="108">
        <v>68190189.192970008</v>
      </c>
      <c r="D57" s="102">
        <v>68684690.369000003</v>
      </c>
      <c r="E57" s="102">
        <v>68551198.369000003</v>
      </c>
      <c r="F57" s="117">
        <v>68551198.369000003</v>
      </c>
      <c r="G57" s="102">
        <v>68576198.369000003</v>
      </c>
      <c r="H57" s="102">
        <v>68445646.369000003</v>
      </c>
      <c r="I57" s="130">
        <v>68451650</v>
      </c>
      <c r="J57" s="102">
        <v>68551646.369000003</v>
      </c>
      <c r="K57" s="102"/>
      <c r="L57" s="117"/>
      <c r="M57" s="102"/>
      <c r="N57" s="117"/>
      <c r="O57" s="79" t="s">
        <v>111</v>
      </c>
    </row>
    <row r="58" spans="1:15">
      <c r="A58" s="8">
        <f t="shared" si="0"/>
        <v>54</v>
      </c>
      <c r="B58" s="37" t="s">
        <v>104</v>
      </c>
      <c r="C58" s="108">
        <v>24447223.854590002</v>
      </c>
      <c r="D58" s="102">
        <v>24447223.854590002</v>
      </c>
      <c r="E58" s="102">
        <v>25190865.854590002</v>
      </c>
      <c r="F58" s="117">
        <v>25190865.854590002</v>
      </c>
      <c r="G58" s="102">
        <v>25190865.854590002</v>
      </c>
      <c r="H58" s="102">
        <v>25190865.854590002</v>
      </c>
      <c r="I58" s="130">
        <v>25190870</v>
      </c>
      <c r="J58" s="102">
        <v>25190865.854590002</v>
      </c>
      <c r="K58" s="102"/>
      <c r="L58" s="117"/>
      <c r="M58" s="102"/>
      <c r="N58" s="117"/>
      <c r="O58" s="79" t="s">
        <v>113</v>
      </c>
    </row>
    <row r="59" spans="1:15">
      <c r="A59" s="8">
        <f t="shared" si="0"/>
        <v>55</v>
      </c>
      <c r="B59" s="37" t="s">
        <v>107</v>
      </c>
      <c r="C59" s="108">
        <v>12795089.174200002</v>
      </c>
      <c r="D59" s="102">
        <v>13731983.727779998</v>
      </c>
      <c r="E59" s="102">
        <v>12763950.780959997</v>
      </c>
      <c r="F59" s="117">
        <v>11403460.629549993</v>
      </c>
      <c r="G59" s="102">
        <v>11518512.604619993</v>
      </c>
      <c r="H59" s="102">
        <v>10526295.675029995</v>
      </c>
      <c r="I59" s="130">
        <v>9554670</v>
      </c>
      <c r="J59" s="102">
        <v>10800785.045630008</v>
      </c>
      <c r="K59" s="102"/>
      <c r="L59" s="117"/>
      <c r="M59" s="102"/>
      <c r="N59" s="117"/>
      <c r="O59" s="79" t="s">
        <v>108</v>
      </c>
    </row>
    <row r="60" spans="1:15">
      <c r="A60" s="8">
        <f t="shared" si="0"/>
        <v>56</v>
      </c>
      <c r="B60" s="37" t="s">
        <v>3</v>
      </c>
      <c r="C60" s="108">
        <v>-878806.56223999884</v>
      </c>
      <c r="D60" s="102">
        <v>-1483262.6515699949</v>
      </c>
      <c r="E60" s="102">
        <v>-2529014.0963699976</v>
      </c>
      <c r="F60" s="117">
        <v>17418290.438519999</v>
      </c>
      <c r="G60" s="102">
        <v>18750805.072250005</v>
      </c>
      <c r="H60" s="102">
        <v>19045009.803720001</v>
      </c>
      <c r="I60" s="130">
        <v>20111220</v>
      </c>
      <c r="J60" s="102">
        <v>18400073.964850001</v>
      </c>
      <c r="K60" s="102"/>
      <c r="L60" s="117"/>
      <c r="M60" s="102"/>
      <c r="N60" s="117"/>
      <c r="O60" s="79" t="s">
        <v>112</v>
      </c>
    </row>
    <row r="61" spans="1:15" s="63" customFormat="1">
      <c r="A61" s="62">
        <f t="shared" si="0"/>
        <v>57</v>
      </c>
      <c r="B61" s="61" t="s">
        <v>105</v>
      </c>
      <c r="C61" s="111">
        <v>104553695.65941001</v>
      </c>
      <c r="D61" s="112">
        <v>105380635.29963998</v>
      </c>
      <c r="E61" s="112">
        <v>103977000.90808003</v>
      </c>
      <c r="F61" s="119">
        <v>122563815.29155993</v>
      </c>
      <c r="G61" s="112">
        <v>124036381.90040001</v>
      </c>
      <c r="H61" s="112">
        <v>123207817.70222998</v>
      </c>
      <c r="I61" s="131">
        <v>123308410</v>
      </c>
      <c r="J61" s="112">
        <v>122943371.2339</v>
      </c>
      <c r="K61" s="112"/>
      <c r="L61" s="119"/>
      <c r="M61" s="112"/>
      <c r="N61" s="119"/>
      <c r="O61" s="84" t="s">
        <v>106</v>
      </c>
    </row>
    <row r="62" spans="1:15" s="63" customFormat="1">
      <c r="A62" s="62">
        <f t="shared" si="0"/>
        <v>58</v>
      </c>
      <c r="B62" s="61" t="s">
        <v>109</v>
      </c>
      <c r="C62" s="111">
        <v>589259161.17479014</v>
      </c>
      <c r="D62" s="112">
        <v>590311908.40179014</v>
      </c>
      <c r="E62" s="112">
        <v>586203094.75327027</v>
      </c>
      <c r="F62" s="119">
        <v>586252981.05606997</v>
      </c>
      <c r="G62" s="112">
        <v>585938486.1283704</v>
      </c>
      <c r="H62" s="112">
        <v>587181150.26226032</v>
      </c>
      <c r="I62" s="131">
        <v>590795760</v>
      </c>
      <c r="J62" s="112">
        <v>588760676.87061012</v>
      </c>
      <c r="K62" s="112"/>
      <c r="L62" s="119"/>
      <c r="M62" s="112"/>
      <c r="N62" s="119"/>
      <c r="O62" s="84" t="s">
        <v>110</v>
      </c>
    </row>
    <row r="63" spans="1:15">
      <c r="H63" s="35"/>
      <c r="J63" s="71"/>
    </row>
    <row r="64" spans="1:15" ht="15.5">
      <c r="B64" s="89" t="s">
        <v>440</v>
      </c>
      <c r="G64" s="68"/>
    </row>
    <row r="65" spans="2:16" ht="15.5">
      <c r="B65" s="89" t="s">
        <v>441</v>
      </c>
      <c r="O65" s="39"/>
      <c r="P65" s="35"/>
    </row>
    <row r="66" spans="2:16">
      <c r="O66" s="39"/>
      <c r="P66" s="35"/>
    </row>
    <row r="75" spans="2:16">
      <c r="I75" s="6">
        <v>37398.5</v>
      </c>
    </row>
    <row r="76" spans="2:16">
      <c r="I76" s="6">
        <v>47642.49</v>
      </c>
    </row>
    <row r="77" spans="2:16">
      <c r="I77" s="6">
        <v>2813.7</v>
      </c>
    </row>
    <row r="78" spans="2:16">
      <c r="I78" s="6">
        <v>6921.93</v>
      </c>
    </row>
    <row r="79" spans="2:16">
      <c r="I79" s="6">
        <v>701.15</v>
      </c>
    </row>
    <row r="80" spans="2:16">
      <c r="I80" s="6">
        <v>25.4</v>
      </c>
    </row>
    <row r="81" spans="9:9">
      <c r="I81" s="6">
        <v>89875.78</v>
      </c>
    </row>
    <row r="83" spans="9:9">
      <c r="I83" s="6">
        <v>4095.99</v>
      </c>
    </row>
    <row r="84" spans="9:9">
      <c r="I84" s="6">
        <v>1661.03</v>
      </c>
    </row>
    <row r="85" spans="9:9">
      <c r="I85" s="6">
        <v>2187.91</v>
      </c>
    </row>
    <row r="86" spans="9:9">
      <c r="I86" s="6">
        <v>3079.37</v>
      </c>
    </row>
    <row r="87" spans="9:9">
      <c r="I87" s="6">
        <v>11024.29</v>
      </c>
    </row>
    <row r="88" spans="9:9">
      <c r="I88" s="6">
        <v>100900.07</v>
      </c>
    </row>
    <row r="90" spans="9:9">
      <c r="I90" s="6">
        <v>1077.1400000000001</v>
      </c>
    </row>
    <row r="92" spans="9:9">
      <c r="I92" s="6">
        <v>5069.3999999999996</v>
      </c>
    </row>
    <row r="93" spans="9:9">
      <c r="I93" s="6">
        <v>119.48</v>
      </c>
    </row>
    <row r="94" spans="9:9">
      <c r="I94" s="6">
        <v>5024.78</v>
      </c>
    </row>
    <row r="95" spans="9:9">
      <c r="I95" s="6">
        <v>102.64</v>
      </c>
    </row>
    <row r="96" spans="9:9">
      <c r="I96" s="6">
        <v>267.08</v>
      </c>
    </row>
    <row r="97" spans="9:9">
      <c r="I97" s="6">
        <v>844.05</v>
      </c>
    </row>
    <row r="98" spans="9:9">
      <c r="I98" s="6">
        <v>12504.56</v>
      </c>
    </row>
    <row r="99" spans="9:9">
      <c r="I99" s="6">
        <v>113404.62</v>
      </c>
    </row>
    <row r="100" spans="9:9">
      <c r="I100" s="6">
        <v>-6864.95</v>
      </c>
    </row>
    <row r="101" spans="9:9">
      <c r="I101" s="6">
        <v>2621.0700000000002</v>
      </c>
    </row>
    <row r="102" spans="9:9">
      <c r="I102" s="6">
        <v>785.04</v>
      </c>
    </row>
    <row r="103" spans="9:9">
      <c r="I103" s="6">
        <v>1836.02</v>
      </c>
    </row>
    <row r="104" spans="9:9">
      <c r="I104" s="6">
        <v>3695.97</v>
      </c>
    </row>
    <row r="105" spans="9:9">
      <c r="I105" s="6">
        <v>5531.99</v>
      </c>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108"/>
  <sheetViews>
    <sheetView zoomScaleNormal="100" workbookViewId="0">
      <pane xSplit="2" ySplit="4" topLeftCell="H5" activePane="bottomRight" state="frozen"/>
      <selection pane="topRight"/>
      <selection pane="bottomLeft"/>
      <selection pane="bottomRight"/>
    </sheetView>
  </sheetViews>
  <sheetFormatPr defaultColWidth="9.1796875" defaultRowHeight="14.5"/>
  <cols>
    <col min="1" max="1" width="9.1796875" style="6" customWidth="1"/>
    <col min="2" max="2" width="61.81640625" style="37" customWidth="1"/>
    <col min="3" max="3" width="17.81640625" style="6" customWidth="1"/>
    <col min="4" max="5" width="20.1796875" style="6" customWidth="1"/>
    <col min="6" max="7" width="17.81640625" style="6" customWidth="1"/>
    <col min="8" max="8" width="19.81640625" style="6" customWidth="1"/>
    <col min="9" max="9" width="20.1796875" style="6" customWidth="1"/>
    <col min="10" max="11" width="19.1796875" style="6" customWidth="1"/>
    <col min="12" max="12" width="20.1796875" style="6" customWidth="1"/>
    <col min="13" max="13" width="19.1796875" style="6" customWidth="1"/>
    <col min="14" max="14" width="17.81640625" style="6" customWidth="1"/>
    <col min="15" max="15" width="54.81640625" style="6" customWidth="1"/>
    <col min="16" max="51" width="26.1796875" style="6" customWidth="1"/>
    <col min="52" max="52" width="0" style="6" hidden="1" customWidth="1"/>
    <col min="53" max="53" width="21.54296875" style="6" customWidth="1"/>
    <col min="54" max="16384" width="9.1796875" style="6"/>
  </cols>
  <sheetData>
    <row r="1" spans="1:15">
      <c r="O1" s="82" t="s">
        <v>404</v>
      </c>
    </row>
    <row r="2" spans="1:15" ht="31.5" customHeight="1" thickBot="1">
      <c r="A2" s="139" t="s">
        <v>114</v>
      </c>
      <c r="B2" s="140"/>
      <c r="C2" s="140"/>
      <c r="D2" s="140"/>
      <c r="E2" s="140"/>
      <c r="F2" s="140"/>
      <c r="G2" s="140"/>
      <c r="H2" s="140"/>
      <c r="I2" s="140"/>
      <c r="J2" s="140"/>
      <c r="K2" s="140"/>
      <c r="L2" s="140"/>
      <c r="M2" s="140"/>
      <c r="N2" s="140"/>
      <c r="O2" s="140"/>
    </row>
    <row r="3" spans="1:15" ht="31.5" customHeight="1" thickBot="1">
      <c r="A3" s="145" t="s">
        <v>355</v>
      </c>
      <c r="B3" s="146"/>
      <c r="C3" s="146"/>
      <c r="D3" s="146"/>
      <c r="E3" s="146"/>
      <c r="F3" s="146"/>
      <c r="G3" s="146"/>
      <c r="H3" s="146"/>
      <c r="I3" s="146"/>
      <c r="J3" s="146"/>
      <c r="K3" s="146"/>
      <c r="L3" s="146"/>
      <c r="M3" s="146"/>
      <c r="N3" s="146"/>
      <c r="O3" s="146"/>
    </row>
    <row r="4" spans="1:15" s="50" customFormat="1" ht="31.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1">
        <v>23213674.823289994</v>
      </c>
      <c r="D5" s="108">
        <v>22815562.521649994</v>
      </c>
      <c r="E5" s="108">
        <v>23586632.168309998</v>
      </c>
      <c r="F5" s="110">
        <v>22952880.043759998</v>
      </c>
      <c r="G5" s="107">
        <v>23743722.390560001</v>
      </c>
      <c r="H5" s="107">
        <v>23493971.099599995</v>
      </c>
      <c r="I5" s="132">
        <v>23047720</v>
      </c>
      <c r="J5" s="132">
        <v>23336987.384040002</v>
      </c>
      <c r="K5" s="107"/>
      <c r="L5" s="107"/>
      <c r="M5" s="107"/>
      <c r="N5" s="108"/>
      <c r="O5" s="79" t="s">
        <v>393</v>
      </c>
    </row>
    <row r="6" spans="1:15">
      <c r="A6" s="8">
        <f t="shared" ref="A6:A62" si="0">A5+1</f>
        <v>2</v>
      </c>
      <c r="B6" s="37" t="s">
        <v>369</v>
      </c>
      <c r="C6" s="121">
        <v>77470.927530000001</v>
      </c>
      <c r="D6" s="108">
        <v>75957.223689999999</v>
      </c>
      <c r="E6" s="108">
        <v>61997.408719999999</v>
      </c>
      <c r="F6" s="110">
        <v>47350</v>
      </c>
      <c r="G6" s="107">
        <v>57076.482499999998</v>
      </c>
      <c r="H6" s="107">
        <v>57115.37124</v>
      </c>
      <c r="I6" s="132">
        <v>57160</v>
      </c>
      <c r="J6" s="132">
        <v>57195.741309999998</v>
      </c>
      <c r="K6" s="108"/>
      <c r="L6" s="108"/>
      <c r="M6" s="107"/>
      <c r="N6" s="108"/>
      <c r="O6" s="79" t="s">
        <v>392</v>
      </c>
    </row>
    <row r="7" spans="1:15">
      <c r="A7" s="8">
        <f t="shared" si="0"/>
        <v>3</v>
      </c>
      <c r="B7" s="37" t="s">
        <v>26</v>
      </c>
      <c r="C7" s="121">
        <v>5335280.6957400003</v>
      </c>
      <c r="D7" s="108">
        <v>5559166.0690799998</v>
      </c>
      <c r="E7" s="108">
        <v>4915158.8442199985</v>
      </c>
      <c r="F7" s="110">
        <v>4888945.509829998</v>
      </c>
      <c r="G7" s="107">
        <v>4817252.1070100004</v>
      </c>
      <c r="H7" s="107">
        <v>5070104.3444999987</v>
      </c>
      <c r="I7" s="132">
        <v>5073600</v>
      </c>
      <c r="J7" s="132">
        <v>5027317.8296100013</v>
      </c>
      <c r="K7" s="108"/>
      <c r="L7" s="108"/>
      <c r="M7" s="107"/>
      <c r="N7" s="108"/>
      <c r="O7" s="79" t="s">
        <v>27</v>
      </c>
    </row>
    <row r="8" spans="1:15">
      <c r="A8" s="8">
        <f t="shared" si="0"/>
        <v>4</v>
      </c>
      <c r="B8" s="37" t="s">
        <v>371</v>
      </c>
      <c r="C8" s="121">
        <v>9853449.9161199983</v>
      </c>
      <c r="D8" s="108">
        <v>9963505.6582699995</v>
      </c>
      <c r="E8" s="108">
        <v>10086789.586529998</v>
      </c>
      <c r="F8" s="110">
        <v>10418328.133510001</v>
      </c>
      <c r="G8" s="107">
        <v>10126761.448660003</v>
      </c>
      <c r="H8" s="107">
        <v>10140529.319650004</v>
      </c>
      <c r="I8" s="132">
        <v>11247740</v>
      </c>
      <c r="J8" s="132">
        <v>11095774.729669999</v>
      </c>
      <c r="K8" s="108"/>
      <c r="L8" s="108"/>
      <c r="M8" s="107"/>
      <c r="N8" s="108"/>
      <c r="O8" s="79" t="s">
        <v>28</v>
      </c>
    </row>
    <row r="9" spans="1:15">
      <c r="A9" s="8">
        <f t="shared" si="0"/>
        <v>5</v>
      </c>
      <c r="B9" s="37" t="s">
        <v>372</v>
      </c>
      <c r="C9" s="121">
        <v>323221.37307999999</v>
      </c>
      <c r="D9" s="108">
        <v>392155.67307999998</v>
      </c>
      <c r="E9" s="108">
        <v>353494.55131000001</v>
      </c>
      <c r="F9" s="110">
        <v>351691.72391</v>
      </c>
      <c r="G9" s="107">
        <v>356025.11447999999</v>
      </c>
      <c r="H9" s="107">
        <v>356104.35505999997</v>
      </c>
      <c r="I9" s="132">
        <v>309090</v>
      </c>
      <c r="J9" s="132">
        <v>305119.32621999999</v>
      </c>
      <c r="K9" s="108"/>
      <c r="L9" s="108"/>
      <c r="M9" s="107"/>
      <c r="N9" s="108"/>
      <c r="O9" s="79" t="s">
        <v>394</v>
      </c>
    </row>
    <row r="10" spans="1:15">
      <c r="A10" s="8">
        <f t="shared" si="0"/>
        <v>6</v>
      </c>
      <c r="B10" s="37" t="s">
        <v>29</v>
      </c>
      <c r="C10" s="121">
        <v>28031561.821049999</v>
      </c>
      <c r="D10" s="108">
        <v>28587576.802189998</v>
      </c>
      <c r="E10" s="108">
        <v>29688247.074710004</v>
      </c>
      <c r="F10" s="110">
        <v>30505688.589080002</v>
      </c>
      <c r="G10" s="107">
        <v>30911793.263679996</v>
      </c>
      <c r="H10" s="107">
        <v>31311752.68414</v>
      </c>
      <c r="I10" s="132">
        <v>31699020</v>
      </c>
      <c r="J10" s="132">
        <v>32726007.90826001</v>
      </c>
      <c r="K10" s="108"/>
      <c r="L10" s="108"/>
      <c r="M10" s="107"/>
      <c r="N10" s="108"/>
      <c r="O10" s="79" t="s">
        <v>30</v>
      </c>
    </row>
    <row r="11" spans="1:15" s="92" customFormat="1">
      <c r="A11" s="91">
        <f t="shared" si="0"/>
        <v>7</v>
      </c>
      <c r="B11" s="92" t="s">
        <v>32</v>
      </c>
      <c r="C11" s="121">
        <v>0</v>
      </c>
      <c r="D11" s="108">
        <v>0</v>
      </c>
      <c r="E11" s="108">
        <v>0</v>
      </c>
      <c r="F11" s="110">
        <v>0</v>
      </c>
      <c r="G11" s="107">
        <v>0</v>
      </c>
      <c r="H11" s="107">
        <v>0</v>
      </c>
      <c r="I11" s="132">
        <v>0</v>
      </c>
      <c r="J11" s="132">
        <v>0</v>
      </c>
      <c r="K11" s="108"/>
      <c r="L11" s="108"/>
      <c r="M11" s="107"/>
      <c r="N11" s="108"/>
      <c r="O11" s="100" t="s">
        <v>422</v>
      </c>
    </row>
    <row r="12" spans="1:15">
      <c r="A12" s="8">
        <f t="shared" si="0"/>
        <v>8</v>
      </c>
      <c r="B12" s="37" t="s">
        <v>115</v>
      </c>
      <c r="C12" s="121">
        <v>0</v>
      </c>
      <c r="D12" s="108">
        <v>13253.6922</v>
      </c>
      <c r="E12" s="108">
        <v>0</v>
      </c>
      <c r="F12" s="110">
        <v>0</v>
      </c>
      <c r="G12" s="107">
        <v>0</v>
      </c>
      <c r="H12" s="107">
        <v>0</v>
      </c>
      <c r="I12" s="132">
        <v>0</v>
      </c>
      <c r="J12" s="132">
        <v>0</v>
      </c>
      <c r="K12" s="108"/>
      <c r="L12" s="108"/>
      <c r="M12" s="107"/>
      <c r="N12" s="108"/>
      <c r="O12" s="79" t="s">
        <v>35</v>
      </c>
    </row>
    <row r="13" spans="1:15">
      <c r="A13" s="8">
        <f t="shared" si="0"/>
        <v>9</v>
      </c>
      <c r="B13" s="37" t="s">
        <v>36</v>
      </c>
      <c r="C13" s="121">
        <v>0</v>
      </c>
      <c r="D13" s="108">
        <v>0</v>
      </c>
      <c r="E13" s="108">
        <v>0</v>
      </c>
      <c r="F13" s="110">
        <v>0</v>
      </c>
      <c r="G13" s="107">
        <v>0</v>
      </c>
      <c r="H13" s="107">
        <v>0</v>
      </c>
      <c r="I13" s="132">
        <v>0</v>
      </c>
      <c r="J13" s="132">
        <v>0</v>
      </c>
      <c r="K13" s="108"/>
      <c r="L13" s="108"/>
      <c r="M13" s="107"/>
      <c r="N13" s="108"/>
      <c r="O13" s="79" t="s">
        <v>37</v>
      </c>
    </row>
    <row r="14" spans="1:15">
      <c r="A14" s="8">
        <f t="shared" si="0"/>
        <v>10</v>
      </c>
      <c r="B14" s="37" t="s">
        <v>116</v>
      </c>
      <c r="C14" s="121">
        <v>16136758.386360003</v>
      </c>
      <c r="D14" s="108">
        <v>16137844.442129998</v>
      </c>
      <c r="E14" s="108">
        <v>16102268.274839999</v>
      </c>
      <c r="F14" s="110">
        <v>16099366.990490003</v>
      </c>
      <c r="G14" s="107">
        <v>16213086.268569998</v>
      </c>
      <c r="H14" s="107">
        <v>16039181.723610003</v>
      </c>
      <c r="I14" s="132">
        <v>15968250</v>
      </c>
      <c r="J14" s="132">
        <v>15764953.740350002</v>
      </c>
      <c r="K14" s="108"/>
      <c r="L14" s="108"/>
      <c r="M14" s="107"/>
      <c r="N14" s="108"/>
      <c r="O14" s="79" t="s">
        <v>39</v>
      </c>
    </row>
    <row r="15" spans="1:15">
      <c r="A15" s="8">
        <f t="shared" si="0"/>
        <v>11</v>
      </c>
      <c r="B15" s="37" t="s">
        <v>155</v>
      </c>
      <c r="C15" s="121">
        <v>40765.436410000002</v>
      </c>
      <c r="D15" s="108">
        <v>40678.496720000003</v>
      </c>
      <c r="E15" s="108">
        <v>39362.242590000002</v>
      </c>
      <c r="F15" s="110">
        <v>36397.662940000002</v>
      </c>
      <c r="G15" s="107">
        <v>39166.76685</v>
      </c>
      <c r="H15" s="107">
        <v>38355.156820000004</v>
      </c>
      <c r="I15" s="132">
        <v>38310</v>
      </c>
      <c r="J15" s="132">
        <v>38223.361799999999</v>
      </c>
      <c r="K15" s="108"/>
      <c r="L15" s="108"/>
      <c r="M15" s="107"/>
      <c r="N15" s="108"/>
      <c r="O15" s="79" t="s">
        <v>40</v>
      </c>
    </row>
    <row r="16" spans="1:15">
      <c r="A16" s="8">
        <f t="shared" si="0"/>
        <v>12</v>
      </c>
      <c r="B16" s="37" t="s">
        <v>117</v>
      </c>
      <c r="C16" s="121">
        <v>0</v>
      </c>
      <c r="D16" s="108">
        <v>0</v>
      </c>
      <c r="E16" s="108">
        <v>0</v>
      </c>
      <c r="F16" s="110">
        <v>0</v>
      </c>
      <c r="G16" s="107">
        <v>0</v>
      </c>
      <c r="H16" s="107">
        <v>0</v>
      </c>
      <c r="I16" s="132">
        <v>0</v>
      </c>
      <c r="J16" s="132">
        <v>0</v>
      </c>
      <c r="K16" s="108"/>
      <c r="L16" s="108"/>
      <c r="M16" s="107"/>
      <c r="N16" s="108"/>
      <c r="O16" s="79" t="s">
        <v>42</v>
      </c>
    </row>
    <row r="17" spans="1:15">
      <c r="A17" s="8">
        <f t="shared" si="0"/>
        <v>13</v>
      </c>
      <c r="B17" s="37" t="s">
        <v>373</v>
      </c>
      <c r="C17" s="121">
        <v>0</v>
      </c>
      <c r="D17" s="108">
        <v>0</v>
      </c>
      <c r="E17" s="108">
        <v>0</v>
      </c>
      <c r="F17" s="110">
        <v>0</v>
      </c>
      <c r="G17" s="107">
        <v>0</v>
      </c>
      <c r="H17" s="107">
        <v>0</v>
      </c>
      <c r="I17" s="132">
        <v>0</v>
      </c>
      <c r="J17" s="132">
        <v>0</v>
      </c>
      <c r="K17" s="108"/>
      <c r="L17" s="108"/>
      <c r="M17" s="107"/>
      <c r="N17" s="108"/>
      <c r="O17" s="79" t="s">
        <v>395</v>
      </c>
    </row>
    <row r="18" spans="1:15">
      <c r="A18" s="8">
        <f t="shared" si="0"/>
        <v>14</v>
      </c>
      <c r="B18" s="37" t="s">
        <v>118</v>
      </c>
      <c r="C18" s="121">
        <v>9009873.5759299994</v>
      </c>
      <c r="D18" s="108">
        <v>9060860.2088699993</v>
      </c>
      <c r="E18" s="108">
        <v>8812405.428849997</v>
      </c>
      <c r="F18" s="110">
        <v>8780729.5009199977</v>
      </c>
      <c r="G18" s="107">
        <v>8840454.6541399974</v>
      </c>
      <c r="H18" s="107">
        <v>8786590.1056799982</v>
      </c>
      <c r="I18" s="132">
        <v>8804150</v>
      </c>
      <c r="J18" s="132">
        <v>8824219.3531399984</v>
      </c>
      <c r="K18" s="108"/>
      <c r="L18" s="108"/>
      <c r="M18" s="107"/>
      <c r="N18" s="108"/>
      <c r="O18" s="79" t="s">
        <v>44</v>
      </c>
    </row>
    <row r="19" spans="1:15">
      <c r="A19" s="91">
        <f t="shared" si="0"/>
        <v>15</v>
      </c>
      <c r="B19" s="92" t="s">
        <v>374</v>
      </c>
      <c r="C19" s="121">
        <v>1053994.05146</v>
      </c>
      <c r="D19" s="108">
        <v>1053442.9948700001</v>
      </c>
      <c r="E19" s="108">
        <v>1050173.5822000001</v>
      </c>
      <c r="F19" s="110">
        <v>1049650.2391499998</v>
      </c>
      <c r="G19" s="107">
        <v>1049126.8961100001</v>
      </c>
      <c r="H19" s="107">
        <v>1077626.8530600001</v>
      </c>
      <c r="I19" s="132">
        <v>1058880</v>
      </c>
      <c r="J19" s="132">
        <v>1058354.21172</v>
      </c>
      <c r="K19" s="108"/>
      <c r="L19" s="108"/>
      <c r="M19" s="107"/>
      <c r="N19" s="108"/>
      <c r="O19" s="100" t="s">
        <v>45</v>
      </c>
    </row>
    <row r="20" spans="1:15">
      <c r="A20" s="8">
        <f t="shared" si="0"/>
        <v>16</v>
      </c>
      <c r="B20" s="37" t="s">
        <v>375</v>
      </c>
      <c r="C20" s="121">
        <v>212500</v>
      </c>
      <c r="D20" s="108">
        <v>207500</v>
      </c>
      <c r="E20" s="108">
        <v>249500</v>
      </c>
      <c r="F20" s="110">
        <v>245500</v>
      </c>
      <c r="G20" s="107">
        <v>240500</v>
      </c>
      <c r="H20" s="107">
        <v>240500</v>
      </c>
      <c r="I20" s="132">
        <v>238500</v>
      </c>
      <c r="J20" s="132">
        <v>236500</v>
      </c>
      <c r="K20" s="108"/>
      <c r="L20" s="108"/>
      <c r="M20" s="107"/>
      <c r="N20" s="108"/>
      <c r="O20" s="79" t="s">
        <v>396</v>
      </c>
    </row>
    <row r="21" spans="1:15">
      <c r="A21" s="8">
        <f t="shared" si="0"/>
        <v>17</v>
      </c>
      <c r="B21" s="37" t="s">
        <v>119</v>
      </c>
      <c r="C21" s="121">
        <v>138.62</v>
      </c>
      <c r="D21" s="108">
        <v>137.12</v>
      </c>
      <c r="E21" s="108">
        <v>137.12</v>
      </c>
      <c r="F21" s="110">
        <v>141.51999999999998</v>
      </c>
      <c r="G21" s="107">
        <v>141.51999999999998</v>
      </c>
      <c r="H21" s="107">
        <v>141.51999999999998</v>
      </c>
      <c r="I21" s="132">
        <v>140</v>
      </c>
      <c r="J21" s="132">
        <v>107.6</v>
      </c>
      <c r="K21" s="108"/>
      <c r="L21" s="108"/>
      <c r="M21" s="107"/>
      <c r="N21" s="108"/>
      <c r="O21" s="79" t="s">
        <v>48</v>
      </c>
    </row>
    <row r="22" spans="1:15">
      <c r="A22" s="8">
        <f t="shared" si="0"/>
        <v>18</v>
      </c>
      <c r="B22" s="37" t="s">
        <v>120</v>
      </c>
      <c r="C22" s="121">
        <v>46019.703440000005</v>
      </c>
      <c r="D22" s="108">
        <v>45477.682439999997</v>
      </c>
      <c r="E22" s="108">
        <v>41982.809729999994</v>
      </c>
      <c r="F22" s="110">
        <v>42642.418710000005</v>
      </c>
      <c r="G22" s="107">
        <v>42917.844210000003</v>
      </c>
      <c r="H22" s="107">
        <v>40337.057070000003</v>
      </c>
      <c r="I22" s="132">
        <v>39600</v>
      </c>
      <c r="J22" s="132">
        <v>43101.40739</v>
      </c>
      <c r="K22" s="107"/>
      <c r="L22" s="107"/>
      <c r="M22" s="107"/>
      <c r="N22" s="108"/>
      <c r="O22" s="79" t="s">
        <v>50</v>
      </c>
    </row>
    <row r="23" spans="1:15">
      <c r="A23" s="8">
        <f t="shared" si="0"/>
        <v>19</v>
      </c>
      <c r="B23" s="37" t="s">
        <v>439</v>
      </c>
      <c r="C23" s="121">
        <v>0</v>
      </c>
      <c r="D23" s="108">
        <v>0</v>
      </c>
      <c r="E23" s="108">
        <v>0</v>
      </c>
      <c r="F23" s="110">
        <v>0</v>
      </c>
      <c r="G23" s="107">
        <v>0</v>
      </c>
      <c r="H23" s="107">
        <v>0</v>
      </c>
      <c r="I23" s="132">
        <v>0</v>
      </c>
      <c r="J23" s="132">
        <v>0</v>
      </c>
      <c r="K23" s="107"/>
      <c r="L23" s="107"/>
      <c r="M23" s="107"/>
      <c r="N23" s="108"/>
      <c r="O23" s="79" t="s">
        <v>84</v>
      </c>
    </row>
    <row r="24" spans="1:15">
      <c r="A24" s="8">
        <f t="shared" si="0"/>
        <v>20</v>
      </c>
      <c r="B24" s="37" t="s">
        <v>437</v>
      </c>
      <c r="C24" s="121">
        <v>0</v>
      </c>
      <c r="D24" s="108">
        <v>0</v>
      </c>
      <c r="E24" s="108">
        <v>0</v>
      </c>
      <c r="F24" s="110">
        <v>0</v>
      </c>
      <c r="G24" s="107">
        <v>0</v>
      </c>
      <c r="H24" s="107">
        <v>0</v>
      </c>
      <c r="I24" s="132">
        <v>0</v>
      </c>
      <c r="J24" s="132">
        <v>0</v>
      </c>
      <c r="K24" s="107"/>
      <c r="L24" s="107"/>
      <c r="M24" s="107"/>
      <c r="N24" s="108"/>
      <c r="O24" s="79"/>
    </row>
    <row r="25" spans="1:15">
      <c r="A25" s="8">
        <f t="shared" si="0"/>
        <v>21</v>
      </c>
      <c r="B25" s="37" t="s">
        <v>438</v>
      </c>
      <c r="C25" s="121">
        <v>0</v>
      </c>
      <c r="D25" s="108">
        <v>0</v>
      </c>
      <c r="E25" s="108">
        <v>0</v>
      </c>
      <c r="F25" s="110">
        <v>0</v>
      </c>
      <c r="G25" s="107">
        <v>0</v>
      </c>
      <c r="H25" s="107">
        <v>0</v>
      </c>
      <c r="I25" s="132">
        <v>0</v>
      </c>
      <c r="J25" s="132">
        <v>0</v>
      </c>
      <c r="K25" s="107"/>
      <c r="L25" s="107"/>
      <c r="M25" s="107"/>
      <c r="N25" s="108"/>
      <c r="O25" s="79"/>
    </row>
    <row r="26" spans="1:15">
      <c r="A26" s="8">
        <f t="shared" si="0"/>
        <v>22</v>
      </c>
      <c r="B26" s="37" t="s">
        <v>121</v>
      </c>
      <c r="C26" s="121">
        <v>391256.21791000001</v>
      </c>
      <c r="D26" s="108">
        <v>391247.52549000003</v>
      </c>
      <c r="E26" s="108">
        <v>391017.76918</v>
      </c>
      <c r="F26" s="110">
        <v>390947.19680000003</v>
      </c>
      <c r="G26" s="107">
        <v>390920.67443000001</v>
      </c>
      <c r="H26" s="107">
        <v>390385.79428000003</v>
      </c>
      <c r="I26" s="132">
        <v>380060</v>
      </c>
      <c r="J26" s="132">
        <v>309951.76263000001</v>
      </c>
      <c r="K26" s="107"/>
      <c r="L26" s="107"/>
      <c r="M26" s="107"/>
      <c r="N26" s="108"/>
      <c r="O26" s="79" t="s">
        <v>52</v>
      </c>
    </row>
    <row r="27" spans="1:15" s="63" customFormat="1">
      <c r="A27" s="62">
        <f t="shared" si="0"/>
        <v>23</v>
      </c>
      <c r="B27" s="61" t="s">
        <v>122</v>
      </c>
      <c r="C27" s="122">
        <v>93725965.548830017</v>
      </c>
      <c r="D27" s="111">
        <v>94344366.111299992</v>
      </c>
      <c r="E27" s="111">
        <v>95379166.861790031</v>
      </c>
      <c r="F27" s="114">
        <v>95810259.529690012</v>
      </c>
      <c r="G27" s="113">
        <v>96828945.431769967</v>
      </c>
      <c r="H27" s="113">
        <v>97042695.385339975</v>
      </c>
      <c r="I27" s="133">
        <v>97962230</v>
      </c>
      <c r="J27" s="133">
        <v>98823814.356729984</v>
      </c>
      <c r="K27" s="113"/>
      <c r="L27" s="113"/>
      <c r="M27" s="113"/>
      <c r="N27" s="111"/>
      <c r="O27" s="80" t="s">
        <v>54</v>
      </c>
    </row>
    <row r="28" spans="1:15">
      <c r="A28" s="8">
        <f t="shared" si="0"/>
        <v>24</v>
      </c>
      <c r="B28" s="37" t="s">
        <v>55</v>
      </c>
      <c r="C28" s="121">
        <v>6766260.4800200006</v>
      </c>
      <c r="D28" s="108">
        <v>7865245.9383299984</v>
      </c>
      <c r="E28" s="108">
        <v>6844973.5493099988</v>
      </c>
      <c r="F28" s="110">
        <v>6534151.7913300004</v>
      </c>
      <c r="G28" s="107">
        <v>6115233.909239999</v>
      </c>
      <c r="H28" s="107">
        <v>6750049.9089300027</v>
      </c>
      <c r="I28" s="132">
        <v>6999620</v>
      </c>
      <c r="J28" s="132">
        <v>6275366.4382399973</v>
      </c>
      <c r="K28" s="107"/>
      <c r="L28" s="107"/>
      <c r="M28" s="107"/>
      <c r="N28" s="108"/>
      <c r="O28" s="81" t="s">
        <v>79</v>
      </c>
    </row>
    <row r="29" spans="1:15">
      <c r="A29" s="8">
        <f t="shared" si="0"/>
        <v>25</v>
      </c>
      <c r="B29" s="37" t="s">
        <v>56</v>
      </c>
      <c r="C29" s="121">
        <v>22235250.877620012</v>
      </c>
      <c r="D29" s="108">
        <v>21291642.952450007</v>
      </c>
      <c r="E29" s="108">
        <v>20694102.366589986</v>
      </c>
      <c r="F29" s="110">
        <v>22020380.117360011</v>
      </c>
      <c r="G29" s="107">
        <v>19515714.504840005</v>
      </c>
      <c r="H29" s="107">
        <v>19856782.203120004</v>
      </c>
      <c r="I29" s="132">
        <v>20822700</v>
      </c>
      <c r="J29" s="132">
        <v>19528618.898920011</v>
      </c>
      <c r="K29" s="107"/>
      <c r="L29" s="107"/>
      <c r="M29" s="107"/>
      <c r="N29" s="108"/>
      <c r="O29" s="81" t="s">
        <v>80</v>
      </c>
    </row>
    <row r="30" spans="1:15">
      <c r="A30" s="8">
        <f t="shared" si="0"/>
        <v>26</v>
      </c>
      <c r="B30" s="37" t="s">
        <v>376</v>
      </c>
      <c r="C30" s="121">
        <v>3100267.4085600008</v>
      </c>
      <c r="D30" s="108">
        <v>3012049.5047899997</v>
      </c>
      <c r="E30" s="108">
        <v>3128453.7171400012</v>
      </c>
      <c r="F30" s="110">
        <v>3075841.2160200002</v>
      </c>
      <c r="G30" s="107">
        <v>2930650.3615100011</v>
      </c>
      <c r="H30" s="107">
        <v>2737641.7096599997</v>
      </c>
      <c r="I30" s="132">
        <v>2917580</v>
      </c>
      <c r="J30" s="132">
        <v>2905698.7898900001</v>
      </c>
      <c r="K30" s="107"/>
      <c r="L30" s="107"/>
      <c r="M30" s="107"/>
      <c r="N30" s="108"/>
      <c r="O30" s="79" t="s">
        <v>397</v>
      </c>
    </row>
    <row r="31" spans="1:15">
      <c r="A31" s="8">
        <f t="shared" si="0"/>
        <v>27</v>
      </c>
      <c r="B31" s="37" t="s">
        <v>377</v>
      </c>
      <c r="C31" s="121">
        <v>50985255.641120017</v>
      </c>
      <c r="D31" s="108">
        <v>50759855.661729999</v>
      </c>
      <c r="E31" s="108">
        <v>50172824.402310014</v>
      </c>
      <c r="F31" s="110">
        <v>50328206.157480009</v>
      </c>
      <c r="G31" s="107">
        <v>50554772.627180003</v>
      </c>
      <c r="H31" s="107">
        <v>50999420.684699982</v>
      </c>
      <c r="I31" s="132">
        <v>51163950</v>
      </c>
      <c r="J31" s="132">
        <v>50766436.329139993</v>
      </c>
      <c r="K31" s="107"/>
      <c r="L31" s="107"/>
      <c r="M31" s="107"/>
      <c r="N31" s="108"/>
      <c r="O31" s="79" t="s">
        <v>398</v>
      </c>
    </row>
    <row r="32" spans="1:15">
      <c r="A32" s="8">
        <f t="shared" si="0"/>
        <v>28</v>
      </c>
      <c r="B32" s="37" t="s">
        <v>123</v>
      </c>
      <c r="C32" s="121">
        <v>842650.22681000002</v>
      </c>
      <c r="D32" s="108">
        <v>840992.97899999993</v>
      </c>
      <c r="E32" s="108">
        <v>832514.72421999974</v>
      </c>
      <c r="F32" s="110">
        <v>902699.72679999995</v>
      </c>
      <c r="G32" s="107">
        <v>901873.04993999982</v>
      </c>
      <c r="H32" s="107">
        <v>1118835.8644399999</v>
      </c>
      <c r="I32" s="132">
        <v>1058320</v>
      </c>
      <c r="J32" s="132">
        <v>991525.96405000007</v>
      </c>
      <c r="K32" s="107"/>
      <c r="L32" s="107"/>
      <c r="M32" s="107"/>
      <c r="N32" s="108"/>
      <c r="O32" s="81" t="s">
        <v>81</v>
      </c>
    </row>
    <row r="33" spans="1:15">
      <c r="A33" s="8">
        <f t="shared" si="0"/>
        <v>29</v>
      </c>
      <c r="B33" s="37" t="s">
        <v>378</v>
      </c>
      <c r="C33" s="121">
        <v>5362904.13399</v>
      </c>
      <c r="D33" s="108">
        <v>5194041.5146199986</v>
      </c>
      <c r="E33" s="108">
        <v>5247001.6557900002</v>
      </c>
      <c r="F33" s="110">
        <v>4940401.3335699998</v>
      </c>
      <c r="G33" s="107">
        <v>5206751.9866800001</v>
      </c>
      <c r="H33" s="107">
        <v>5387661.6527100001</v>
      </c>
      <c r="I33" s="132">
        <v>5501270</v>
      </c>
      <c r="J33" s="132">
        <v>5578493.7653200002</v>
      </c>
      <c r="K33" s="107"/>
      <c r="L33" s="107"/>
      <c r="M33" s="107"/>
      <c r="N33" s="108"/>
      <c r="O33" s="79" t="s">
        <v>399</v>
      </c>
    </row>
    <row r="34" spans="1:15">
      <c r="A34" s="8">
        <f t="shared" si="0"/>
        <v>30</v>
      </c>
      <c r="B34" s="37" t="s">
        <v>124</v>
      </c>
      <c r="C34" s="121">
        <v>5204.8359299999993</v>
      </c>
      <c r="D34" s="108">
        <v>4226.5387899999996</v>
      </c>
      <c r="E34" s="108">
        <v>4074.32575</v>
      </c>
      <c r="F34" s="110">
        <v>4348.3459199999998</v>
      </c>
      <c r="G34" s="107">
        <v>3803.2201399999999</v>
      </c>
      <c r="H34" s="107">
        <v>5113.9856099999997</v>
      </c>
      <c r="I34" s="132">
        <v>14990</v>
      </c>
      <c r="J34" s="132">
        <v>4122.9260199999999</v>
      </c>
      <c r="K34" s="107"/>
      <c r="L34" s="107"/>
      <c r="M34" s="107"/>
      <c r="N34" s="108"/>
      <c r="O34" s="81" t="s">
        <v>82</v>
      </c>
    </row>
    <row r="35" spans="1:15">
      <c r="A35" s="8">
        <f t="shared" si="0"/>
        <v>31</v>
      </c>
      <c r="B35" s="37" t="s">
        <v>125</v>
      </c>
      <c r="C35" s="121">
        <v>559344.37584000011</v>
      </c>
      <c r="D35" s="108">
        <v>573754.77110000001</v>
      </c>
      <c r="E35" s="108">
        <v>575884.91232</v>
      </c>
      <c r="F35" s="110">
        <v>543964.43774999992</v>
      </c>
      <c r="G35" s="107">
        <v>476127.21840999997</v>
      </c>
      <c r="H35" s="107">
        <v>522443.99512000009</v>
      </c>
      <c r="I35" s="132">
        <v>652110</v>
      </c>
      <c r="J35" s="132">
        <v>753241.56004000013</v>
      </c>
      <c r="K35" s="107"/>
      <c r="L35" s="107"/>
      <c r="M35" s="107"/>
      <c r="N35" s="108"/>
      <c r="O35" s="81" t="s">
        <v>83</v>
      </c>
    </row>
    <row r="36" spans="1:15" ht="29">
      <c r="A36" s="8">
        <f t="shared" si="0"/>
        <v>32</v>
      </c>
      <c r="B36" s="37" t="s">
        <v>126</v>
      </c>
      <c r="C36" s="121">
        <v>3694829.3827799992</v>
      </c>
      <c r="D36" s="108">
        <v>3871385.6886299998</v>
      </c>
      <c r="E36" s="108">
        <v>3900455.406849998</v>
      </c>
      <c r="F36" s="110">
        <v>3893079.1957999994</v>
      </c>
      <c r="G36" s="107">
        <v>3891011.5517399991</v>
      </c>
      <c r="H36" s="107">
        <v>3892685.7360100006</v>
      </c>
      <c r="I36" s="132">
        <v>3900080</v>
      </c>
      <c r="J36" s="132">
        <v>3894900.3331899997</v>
      </c>
      <c r="K36" s="107"/>
      <c r="L36" s="107"/>
      <c r="M36" s="107"/>
      <c r="N36" s="108"/>
      <c r="O36" s="81" t="s">
        <v>85</v>
      </c>
    </row>
    <row r="37" spans="1:15">
      <c r="A37" s="8">
        <f t="shared" si="0"/>
        <v>33</v>
      </c>
      <c r="B37" s="37" t="s">
        <v>379</v>
      </c>
      <c r="C37" s="121">
        <v>38801.529640000001</v>
      </c>
      <c r="D37" s="108">
        <v>414283.40469</v>
      </c>
      <c r="E37" s="108">
        <v>436448.01013000001</v>
      </c>
      <c r="F37" s="110">
        <v>1462349.16916</v>
      </c>
      <c r="G37" s="107">
        <v>462536.33390000003</v>
      </c>
      <c r="H37" s="107">
        <v>474663.16026999999</v>
      </c>
      <c r="I37" s="132">
        <v>480720</v>
      </c>
      <c r="J37" s="132">
        <v>467312.02237999998</v>
      </c>
      <c r="K37" s="107"/>
      <c r="L37" s="107"/>
      <c r="M37" s="107"/>
      <c r="N37" s="108"/>
      <c r="O37" s="79" t="s">
        <v>400</v>
      </c>
    </row>
    <row r="38" spans="1:15">
      <c r="A38" s="8">
        <f t="shared" si="0"/>
        <v>34</v>
      </c>
      <c r="B38" s="37" t="s">
        <v>127</v>
      </c>
      <c r="C38" s="121">
        <v>1294196.3175300001</v>
      </c>
      <c r="D38" s="108">
        <v>1227501.0288300002</v>
      </c>
      <c r="E38" s="108">
        <v>1235376.7215400001</v>
      </c>
      <c r="F38" s="110">
        <v>1274478.3611699999</v>
      </c>
      <c r="G38" s="107">
        <v>1274844.05681</v>
      </c>
      <c r="H38" s="107">
        <v>1189679.4292199996</v>
      </c>
      <c r="I38" s="132">
        <v>1188920</v>
      </c>
      <c r="J38" s="132">
        <v>1250510.1701500001</v>
      </c>
      <c r="K38" s="107"/>
      <c r="L38" s="107"/>
      <c r="M38" s="107"/>
      <c r="N38" s="108"/>
      <c r="O38" s="81" t="s">
        <v>86</v>
      </c>
    </row>
    <row r="39" spans="1:15">
      <c r="A39" s="8">
        <f t="shared" si="0"/>
        <v>35</v>
      </c>
      <c r="B39" s="37" t="s">
        <v>128</v>
      </c>
      <c r="C39" s="121">
        <v>11852031.687229998</v>
      </c>
      <c r="D39" s="108">
        <v>11845740.607649997</v>
      </c>
      <c r="E39" s="108">
        <v>11479265.002449999</v>
      </c>
      <c r="F39" s="110">
        <v>10704219.047360007</v>
      </c>
      <c r="G39" s="107">
        <v>11744401.458409999</v>
      </c>
      <c r="H39" s="107">
        <v>12488666.346070001</v>
      </c>
      <c r="I39" s="132">
        <v>12249480</v>
      </c>
      <c r="J39" s="132">
        <v>12354695.35705</v>
      </c>
      <c r="K39" s="107"/>
      <c r="L39" s="107"/>
      <c r="M39" s="107"/>
      <c r="N39" s="108"/>
      <c r="O39" s="81" t="s">
        <v>87</v>
      </c>
    </row>
    <row r="40" spans="1:15" s="63" customFormat="1">
      <c r="A40" s="62">
        <f t="shared" si="0"/>
        <v>36</v>
      </c>
      <c r="B40" s="61" t="s">
        <v>129</v>
      </c>
      <c r="C40" s="122">
        <v>106736996.89937</v>
      </c>
      <c r="D40" s="111">
        <v>106900720.59296006</v>
      </c>
      <c r="E40" s="111">
        <v>104551374.79665001</v>
      </c>
      <c r="F40" s="114">
        <v>105684118.90196003</v>
      </c>
      <c r="G40" s="113">
        <v>103077720.28105998</v>
      </c>
      <c r="H40" s="113">
        <v>105423644.67810997</v>
      </c>
      <c r="I40" s="133">
        <v>106949750</v>
      </c>
      <c r="J40" s="133">
        <v>104770922.55658998</v>
      </c>
      <c r="K40" s="113"/>
      <c r="L40" s="113"/>
      <c r="M40" s="113"/>
      <c r="N40" s="111"/>
      <c r="O40" s="80" t="s">
        <v>88</v>
      </c>
    </row>
    <row r="41" spans="1:15" s="63" customFormat="1">
      <c r="A41" s="62">
        <f t="shared" si="0"/>
        <v>37</v>
      </c>
      <c r="B41" s="61" t="s">
        <v>130</v>
      </c>
      <c r="C41" s="122">
        <v>200462962.44851989</v>
      </c>
      <c r="D41" s="111">
        <v>201245086.70457998</v>
      </c>
      <c r="E41" s="111">
        <v>199930541.65878001</v>
      </c>
      <c r="F41" s="114">
        <v>201494378.43197015</v>
      </c>
      <c r="G41" s="113">
        <v>199906665.71311006</v>
      </c>
      <c r="H41" s="113">
        <v>202466340.06380004</v>
      </c>
      <c r="I41" s="133">
        <v>204911980</v>
      </c>
      <c r="J41" s="133">
        <v>203594736.9135499</v>
      </c>
      <c r="K41" s="113"/>
      <c r="L41" s="113"/>
      <c r="M41" s="113"/>
      <c r="N41" s="111"/>
      <c r="O41" s="80" t="s">
        <v>89</v>
      </c>
    </row>
    <row r="42" spans="1:15">
      <c r="A42" s="8">
        <f t="shared" si="0"/>
        <v>38</v>
      </c>
      <c r="B42" s="37" t="s">
        <v>65</v>
      </c>
      <c r="C42" s="121">
        <v>2279479.6530300011</v>
      </c>
      <c r="D42" s="108">
        <v>2321172.6837499994</v>
      </c>
      <c r="E42" s="108">
        <v>2276112.8304700009</v>
      </c>
      <c r="F42" s="110">
        <v>2099272.9652600004</v>
      </c>
      <c r="G42" s="107">
        <v>2292504.6383499997</v>
      </c>
      <c r="H42" s="107">
        <v>2920478.1515899999</v>
      </c>
      <c r="I42" s="132">
        <v>2475590</v>
      </c>
      <c r="J42" s="132">
        <v>2745003.8563000001</v>
      </c>
      <c r="K42" s="107"/>
      <c r="L42" s="107"/>
      <c r="M42" s="107"/>
      <c r="N42" s="108"/>
      <c r="O42" s="81" t="s">
        <v>90</v>
      </c>
    </row>
    <row r="43" spans="1:15">
      <c r="A43" s="8">
        <f t="shared" si="0"/>
        <v>39</v>
      </c>
      <c r="B43" s="37" t="s">
        <v>131</v>
      </c>
      <c r="C43" s="121">
        <v>1033158.6549200001</v>
      </c>
      <c r="D43" s="108">
        <v>1045896.5488799999</v>
      </c>
      <c r="E43" s="108">
        <v>1116889.3580499999</v>
      </c>
      <c r="F43" s="110">
        <v>998357.04894000001</v>
      </c>
      <c r="G43" s="107">
        <v>848809.26468000002</v>
      </c>
      <c r="H43" s="107">
        <v>989873.62647999963</v>
      </c>
      <c r="I43" s="132">
        <v>1034000</v>
      </c>
      <c r="J43" s="132">
        <v>1086207.2719499997</v>
      </c>
      <c r="K43" s="107"/>
      <c r="L43" s="107"/>
      <c r="M43" s="107"/>
      <c r="N43" s="108"/>
      <c r="O43" s="81" t="s">
        <v>91</v>
      </c>
    </row>
    <row r="44" spans="1:15">
      <c r="A44" s="8">
        <f t="shared" si="0"/>
        <v>40</v>
      </c>
      <c r="B44" s="37" t="s">
        <v>132</v>
      </c>
      <c r="C44" s="121">
        <v>11576703.533790002</v>
      </c>
      <c r="D44" s="108">
        <v>11289872.577819997</v>
      </c>
      <c r="E44" s="108">
        <v>10122172.976960002</v>
      </c>
      <c r="F44" s="110">
        <v>10870211.684100002</v>
      </c>
      <c r="G44" s="107">
        <v>9753211.9284699988</v>
      </c>
      <c r="H44" s="107">
        <v>10979141.361990001</v>
      </c>
      <c r="I44" s="132">
        <v>11875360</v>
      </c>
      <c r="J44" s="132">
        <v>10960435.549000002</v>
      </c>
      <c r="K44" s="107"/>
      <c r="L44" s="107"/>
      <c r="M44" s="107"/>
      <c r="N44" s="108"/>
      <c r="O44" s="81" t="s">
        <v>92</v>
      </c>
    </row>
    <row r="45" spans="1:15">
      <c r="A45" s="8">
        <f t="shared" si="0"/>
        <v>41</v>
      </c>
      <c r="B45" s="37" t="s">
        <v>133</v>
      </c>
      <c r="C45" s="121">
        <v>2192041.6397600006</v>
      </c>
      <c r="D45" s="108">
        <v>2206398.2264700006</v>
      </c>
      <c r="E45" s="108">
        <v>2207636.2856899998</v>
      </c>
      <c r="F45" s="110">
        <v>2269116.3329599989</v>
      </c>
      <c r="G45" s="107">
        <v>2243954.6698599998</v>
      </c>
      <c r="H45" s="107">
        <v>2296204.0142200002</v>
      </c>
      <c r="I45" s="132">
        <v>2275120</v>
      </c>
      <c r="J45" s="132">
        <v>2312800.8733299994</v>
      </c>
      <c r="K45" s="107"/>
      <c r="L45" s="107"/>
      <c r="M45" s="107"/>
      <c r="N45" s="108"/>
      <c r="O45" s="81" t="s">
        <v>93</v>
      </c>
    </row>
    <row r="46" spans="1:15">
      <c r="A46" s="8">
        <f t="shared" si="0"/>
        <v>42</v>
      </c>
      <c r="B46" s="37" t="s">
        <v>134</v>
      </c>
      <c r="C46" s="121">
        <v>1064707.5258899999</v>
      </c>
      <c r="D46" s="108">
        <v>1020151.1829200003</v>
      </c>
      <c r="E46" s="108">
        <v>1147237.42276</v>
      </c>
      <c r="F46" s="110">
        <v>926670.51592999999</v>
      </c>
      <c r="G46" s="107">
        <v>965266.98707000003</v>
      </c>
      <c r="H46" s="107">
        <v>856842.45036000002</v>
      </c>
      <c r="I46" s="132">
        <v>850070</v>
      </c>
      <c r="J46" s="132">
        <v>811748.67541999987</v>
      </c>
      <c r="K46" s="107"/>
      <c r="L46" s="107"/>
      <c r="M46" s="107"/>
      <c r="N46" s="108"/>
      <c r="O46" s="81" t="s">
        <v>94</v>
      </c>
    </row>
    <row r="47" spans="1:15">
      <c r="A47" s="8">
        <f t="shared" si="0"/>
        <v>43</v>
      </c>
      <c r="B47" s="37" t="s">
        <v>135</v>
      </c>
      <c r="C47" s="121">
        <v>3203471.3354599997</v>
      </c>
      <c r="D47" s="108">
        <v>3126130.01297</v>
      </c>
      <c r="E47" s="108">
        <v>2938992.4256599997</v>
      </c>
      <c r="F47" s="110">
        <v>2908624.32497</v>
      </c>
      <c r="G47" s="107">
        <v>2761219.2665100009</v>
      </c>
      <c r="H47" s="107">
        <v>2683709.9632499996</v>
      </c>
      <c r="I47" s="132">
        <v>2815530</v>
      </c>
      <c r="J47" s="132">
        <v>2714750.65876</v>
      </c>
      <c r="K47" s="107"/>
      <c r="L47" s="107"/>
      <c r="M47" s="107"/>
      <c r="N47" s="108"/>
      <c r="O47" s="81" t="s">
        <v>70</v>
      </c>
    </row>
    <row r="48" spans="1:15">
      <c r="A48" s="8">
        <f t="shared" si="0"/>
        <v>44</v>
      </c>
      <c r="B48" s="37" t="s">
        <v>136</v>
      </c>
      <c r="C48" s="121">
        <v>13295540.394010002</v>
      </c>
      <c r="D48" s="108">
        <v>13647532.911580008</v>
      </c>
      <c r="E48" s="108">
        <v>14083799.014909994</v>
      </c>
      <c r="F48" s="110">
        <v>14936649.104010003</v>
      </c>
      <c r="G48" s="107">
        <v>14116116.522419998</v>
      </c>
      <c r="H48" s="107">
        <v>14485557.522580005</v>
      </c>
      <c r="I48" s="132">
        <v>14941200</v>
      </c>
      <c r="J48" s="132">
        <v>14389958.641250005</v>
      </c>
      <c r="K48" s="107"/>
      <c r="L48" s="107"/>
      <c r="M48" s="107"/>
      <c r="N48" s="108"/>
      <c r="O48" s="81" t="s">
        <v>95</v>
      </c>
    </row>
    <row r="49" spans="1:15" s="63" customFormat="1">
      <c r="A49" s="62">
        <f t="shared" si="0"/>
        <v>45</v>
      </c>
      <c r="B49" s="61" t="s">
        <v>72</v>
      </c>
      <c r="C49" s="122">
        <v>34645102.73825001</v>
      </c>
      <c r="D49" s="111">
        <v>34657154.145970002</v>
      </c>
      <c r="E49" s="111">
        <v>33892840.316010006</v>
      </c>
      <c r="F49" s="114">
        <v>35008901.977579996</v>
      </c>
      <c r="G49" s="113">
        <v>32981083.278879996</v>
      </c>
      <c r="H49" s="113">
        <v>35211807.091959983</v>
      </c>
      <c r="I49" s="133">
        <v>36266860</v>
      </c>
      <c r="J49" s="133">
        <v>35020905.527440012</v>
      </c>
      <c r="K49" s="113"/>
      <c r="L49" s="113"/>
      <c r="M49" s="113"/>
      <c r="N49" s="111"/>
      <c r="O49" s="80" t="s">
        <v>96</v>
      </c>
    </row>
    <row r="50" spans="1:15">
      <c r="A50" s="8">
        <f t="shared" si="0"/>
        <v>46</v>
      </c>
      <c r="B50" s="37" t="s">
        <v>137</v>
      </c>
      <c r="C50" s="121">
        <v>21695599.746619996</v>
      </c>
      <c r="D50" s="108">
        <v>21506223.824649997</v>
      </c>
      <c r="E50" s="108">
        <v>21960455.121030003</v>
      </c>
      <c r="F50" s="110">
        <v>22204548.32161</v>
      </c>
      <c r="G50" s="107">
        <v>22240971.917729996</v>
      </c>
      <c r="H50" s="107">
        <v>22078223.445629992</v>
      </c>
      <c r="I50" s="132">
        <v>22379290</v>
      </c>
      <c r="J50" s="132">
        <v>22827139.015140004</v>
      </c>
      <c r="K50" s="107"/>
      <c r="L50" s="107"/>
      <c r="M50" s="107"/>
      <c r="N50" s="108"/>
      <c r="O50" s="81" t="s">
        <v>97</v>
      </c>
    </row>
    <row r="51" spans="1:15">
      <c r="A51" s="8">
        <f t="shared" si="0"/>
        <v>47</v>
      </c>
      <c r="B51" s="37" t="s">
        <v>101</v>
      </c>
      <c r="C51" s="121">
        <v>23353386.50767</v>
      </c>
      <c r="D51" s="108">
        <v>23625984.111190002</v>
      </c>
      <c r="E51" s="108">
        <v>23176261.420360006</v>
      </c>
      <c r="F51" s="110">
        <v>23126333.726970002</v>
      </c>
      <c r="G51" s="107">
        <v>22435200.765590005</v>
      </c>
      <c r="H51" s="107">
        <v>22850858.676369999</v>
      </c>
      <c r="I51" s="132">
        <v>23497130</v>
      </c>
      <c r="J51" s="132">
        <v>22889274.193379998</v>
      </c>
      <c r="K51" s="107"/>
      <c r="L51" s="107"/>
      <c r="M51" s="107"/>
      <c r="N51" s="108"/>
      <c r="O51" s="81" t="s">
        <v>74</v>
      </c>
    </row>
    <row r="52" spans="1:15">
      <c r="A52" s="8">
        <f t="shared" si="0"/>
        <v>48</v>
      </c>
      <c r="B52" s="37" t="s">
        <v>138</v>
      </c>
      <c r="C52" s="121">
        <v>45720331.105980001</v>
      </c>
      <c r="D52" s="108">
        <v>45659638.771120004</v>
      </c>
      <c r="E52" s="108">
        <v>45432149.406170011</v>
      </c>
      <c r="F52" s="110">
        <v>45931819.929400027</v>
      </c>
      <c r="G52" s="107">
        <v>46346302.957290001</v>
      </c>
      <c r="H52" s="107">
        <v>46625330.86554002</v>
      </c>
      <c r="I52" s="132">
        <v>46471420</v>
      </c>
      <c r="J52" s="132">
        <v>46229728.992010005</v>
      </c>
      <c r="K52" s="107"/>
      <c r="L52" s="107"/>
      <c r="M52" s="107"/>
      <c r="N52" s="108"/>
      <c r="O52" s="81" t="s">
        <v>403</v>
      </c>
    </row>
    <row r="53" spans="1:15">
      <c r="A53" s="8">
        <f t="shared" si="0"/>
        <v>49</v>
      </c>
      <c r="B53" s="37" t="s">
        <v>380</v>
      </c>
      <c r="C53" s="121">
        <v>92383.719769999982</v>
      </c>
      <c r="D53" s="108">
        <v>94710.659849999996</v>
      </c>
      <c r="E53" s="108">
        <v>97192.613379999995</v>
      </c>
      <c r="F53" s="110">
        <v>99206.764820000026</v>
      </c>
      <c r="G53" s="107">
        <v>101299.67589</v>
      </c>
      <c r="H53" s="107">
        <v>110263.91234000001</v>
      </c>
      <c r="I53" s="132">
        <v>115000</v>
      </c>
      <c r="J53" s="132">
        <v>115885.63679</v>
      </c>
      <c r="K53" s="107"/>
      <c r="L53" s="107"/>
      <c r="M53" s="107"/>
      <c r="N53" s="108"/>
      <c r="O53" s="79" t="s">
        <v>401</v>
      </c>
    </row>
    <row r="54" spans="1:15" s="63" customFormat="1">
      <c r="A54" s="62">
        <f t="shared" si="0"/>
        <v>50</v>
      </c>
      <c r="B54" s="61" t="s">
        <v>24</v>
      </c>
      <c r="C54" s="122">
        <v>90861701.08059001</v>
      </c>
      <c r="D54" s="111">
        <v>90886557.36740002</v>
      </c>
      <c r="E54" s="111">
        <v>90666058.561549976</v>
      </c>
      <c r="F54" s="114">
        <v>91361908.743389979</v>
      </c>
      <c r="G54" s="113">
        <v>91123775.317110032</v>
      </c>
      <c r="H54" s="113">
        <v>91664676.900580019</v>
      </c>
      <c r="I54" s="133">
        <v>92462840</v>
      </c>
      <c r="J54" s="133">
        <v>92062027.837960005</v>
      </c>
      <c r="K54" s="113"/>
      <c r="L54" s="113"/>
      <c r="M54" s="113"/>
      <c r="N54" s="111"/>
      <c r="O54" s="80" t="s">
        <v>98</v>
      </c>
    </row>
    <row r="55" spans="1:15" s="63" customFormat="1">
      <c r="A55" s="62">
        <f t="shared" si="0"/>
        <v>51</v>
      </c>
      <c r="B55" s="61" t="s">
        <v>23</v>
      </c>
      <c r="C55" s="122">
        <v>125506803.81910996</v>
      </c>
      <c r="D55" s="111">
        <v>125543711.51362996</v>
      </c>
      <c r="E55" s="111">
        <v>124558898.87789999</v>
      </c>
      <c r="F55" s="114">
        <v>126370810.72127004</v>
      </c>
      <c r="G55" s="113">
        <v>124104858.59623</v>
      </c>
      <c r="H55" s="113">
        <v>126876483.99273001</v>
      </c>
      <c r="I55" s="133">
        <v>128729700</v>
      </c>
      <c r="J55" s="133">
        <v>127082933.36570001</v>
      </c>
      <c r="K55" s="113"/>
      <c r="L55" s="113"/>
      <c r="M55" s="113"/>
      <c r="N55" s="111"/>
      <c r="O55" s="80" t="s">
        <v>99</v>
      </c>
    </row>
    <row r="56" spans="1:15">
      <c r="A56" s="8">
        <f t="shared" si="0"/>
        <v>52</v>
      </c>
      <c r="B56" s="37" t="s">
        <v>22</v>
      </c>
      <c r="C56" s="121">
        <v>1030583.6144900002</v>
      </c>
      <c r="D56" s="108">
        <v>1022700</v>
      </c>
      <c r="E56" s="108">
        <v>1022700</v>
      </c>
      <c r="F56" s="110">
        <v>1022700</v>
      </c>
      <c r="G56" s="107">
        <v>1036700</v>
      </c>
      <c r="H56" s="107">
        <v>1073700</v>
      </c>
      <c r="I56" s="132">
        <v>1057700</v>
      </c>
      <c r="J56" s="132">
        <v>1057700</v>
      </c>
      <c r="K56" s="107"/>
      <c r="L56" s="107"/>
      <c r="M56" s="107"/>
      <c r="N56" s="108"/>
      <c r="O56" s="81" t="s">
        <v>78</v>
      </c>
    </row>
    <row r="57" spans="1:15">
      <c r="A57" s="8">
        <f t="shared" si="0"/>
        <v>53</v>
      </c>
      <c r="B57" s="37" t="s">
        <v>139</v>
      </c>
      <c r="C57" s="121">
        <v>26044200.405340001</v>
      </c>
      <c r="D57" s="108">
        <v>26046946.036140002</v>
      </c>
      <c r="E57" s="108">
        <v>26344929.836140003</v>
      </c>
      <c r="F57" s="110">
        <v>26343929.836140003</v>
      </c>
      <c r="G57" s="107">
        <v>26393929.836140003</v>
      </c>
      <c r="H57" s="107">
        <v>26459929.836140003</v>
      </c>
      <c r="I57" s="32">
        <v>26449930</v>
      </c>
      <c r="J57" s="32">
        <v>26494931.706890002</v>
      </c>
      <c r="K57" s="107"/>
      <c r="L57" s="107"/>
      <c r="M57" s="107"/>
      <c r="N57" s="108"/>
      <c r="O57" s="81" t="s">
        <v>111</v>
      </c>
    </row>
    <row r="58" spans="1:15">
      <c r="A58" s="8">
        <f t="shared" si="0"/>
        <v>54</v>
      </c>
      <c r="B58" s="37" t="s">
        <v>104</v>
      </c>
      <c r="C58" s="121">
        <v>1680567.21297</v>
      </c>
      <c r="D58" s="108">
        <v>1680567.21297</v>
      </c>
      <c r="E58" s="108">
        <v>1697130.0274900002</v>
      </c>
      <c r="F58" s="110">
        <v>1698130.0281300002</v>
      </c>
      <c r="G58" s="107">
        <v>1623130.0281300002</v>
      </c>
      <c r="H58" s="107">
        <v>1623130.0281300002</v>
      </c>
      <c r="I58" s="130">
        <v>1623130</v>
      </c>
      <c r="J58" s="130">
        <v>1623130.0281300002</v>
      </c>
      <c r="K58" s="107"/>
      <c r="L58" s="107"/>
      <c r="M58" s="107"/>
      <c r="N58" s="108"/>
      <c r="O58" s="81" t="s">
        <v>113</v>
      </c>
    </row>
    <row r="59" spans="1:15">
      <c r="A59" s="8">
        <f t="shared" si="0"/>
        <v>55</v>
      </c>
      <c r="B59" s="37" t="s">
        <v>140</v>
      </c>
      <c r="C59" s="121">
        <v>36743000.600030005</v>
      </c>
      <c r="D59" s="108">
        <v>37602351.654359996</v>
      </c>
      <c r="E59" s="108">
        <v>36950093.422539987</v>
      </c>
      <c r="F59" s="110">
        <v>36535100.52561</v>
      </c>
      <c r="G59" s="107">
        <v>37063178.136</v>
      </c>
      <c r="H59" s="107">
        <v>36421773.862680003</v>
      </c>
      <c r="I59" s="130">
        <v>37024380</v>
      </c>
      <c r="J59" s="130">
        <v>37452008.672729999</v>
      </c>
      <c r="K59" s="107"/>
      <c r="L59" s="107"/>
      <c r="M59" s="107"/>
      <c r="N59" s="108"/>
      <c r="O59" s="81" t="s">
        <v>108</v>
      </c>
    </row>
    <row r="60" spans="1:15">
      <c r="A60" s="8">
        <f t="shared" si="0"/>
        <v>56</v>
      </c>
      <c r="B60" s="37" t="s">
        <v>141</v>
      </c>
      <c r="C60" s="121">
        <v>9457806.8124299962</v>
      </c>
      <c r="D60" s="108">
        <v>9348810.2804199979</v>
      </c>
      <c r="E60" s="108">
        <v>9356789.4817200042</v>
      </c>
      <c r="F60" s="110">
        <v>9523707.2862799987</v>
      </c>
      <c r="G60" s="107">
        <v>9684869.0940299965</v>
      </c>
      <c r="H60" s="107">
        <v>10011322.343679996</v>
      </c>
      <c r="I60" s="130">
        <v>10027140</v>
      </c>
      <c r="J60" s="130">
        <v>9884033.145069994</v>
      </c>
      <c r="K60" s="107"/>
      <c r="L60" s="107"/>
      <c r="M60" s="107"/>
      <c r="N60" s="108"/>
      <c r="O60" s="81" t="s">
        <v>112</v>
      </c>
    </row>
    <row r="61" spans="1:15" s="63" customFormat="1">
      <c r="A61" s="62">
        <f t="shared" si="0"/>
        <v>57</v>
      </c>
      <c r="B61" s="61" t="s">
        <v>142</v>
      </c>
      <c r="C61" s="122">
        <v>73925575.030760005</v>
      </c>
      <c r="D61" s="122">
        <v>74678675.183940008</v>
      </c>
      <c r="E61" s="122">
        <v>74348942.76790002</v>
      </c>
      <c r="F61" s="114">
        <v>74100867.67618002</v>
      </c>
      <c r="G61" s="113">
        <v>74765107.094359994</v>
      </c>
      <c r="H61" s="113">
        <v>74516156.070650011</v>
      </c>
      <c r="I61" s="131">
        <v>75124580</v>
      </c>
      <c r="J61" s="131">
        <v>75454103.552809998</v>
      </c>
      <c r="K61" s="113"/>
      <c r="L61" s="113"/>
      <c r="M61" s="120"/>
      <c r="N61" s="64"/>
      <c r="O61" s="80" t="s">
        <v>106</v>
      </c>
    </row>
    <row r="62" spans="1:15" s="63" customFormat="1">
      <c r="A62" s="62">
        <f t="shared" si="0"/>
        <v>58</v>
      </c>
      <c r="B62" s="61" t="s">
        <v>109</v>
      </c>
      <c r="C62" s="122">
        <v>200462962.46468997</v>
      </c>
      <c r="D62" s="122">
        <v>201245086.69789001</v>
      </c>
      <c r="E62" s="122">
        <v>199930541.64607999</v>
      </c>
      <c r="F62" s="114">
        <v>201494378.39770004</v>
      </c>
      <c r="G62" s="113">
        <v>199906665.69084007</v>
      </c>
      <c r="H62" s="113">
        <v>202466340.06377006</v>
      </c>
      <c r="I62" s="131">
        <v>204911980</v>
      </c>
      <c r="J62" s="131">
        <v>203594736.91881004</v>
      </c>
      <c r="K62" s="113"/>
      <c r="L62" s="113"/>
      <c r="M62" s="120"/>
      <c r="N62" s="64"/>
      <c r="O62" s="80" t="s">
        <v>110</v>
      </c>
    </row>
    <row r="63" spans="1:15">
      <c r="C63" s="32"/>
      <c r="E63" s="32"/>
      <c r="F63" s="32"/>
      <c r="G63" s="32"/>
      <c r="H63" s="35"/>
      <c r="K63" s="32"/>
      <c r="M63" s="32"/>
      <c r="N63" s="32"/>
      <c r="O63" s="32"/>
    </row>
    <row r="64" spans="1:15" ht="15.5">
      <c r="B64" s="89" t="s">
        <v>440</v>
      </c>
    </row>
    <row r="65" spans="2:2" ht="15.5">
      <c r="B65" s="89" t="s">
        <v>441</v>
      </c>
    </row>
    <row r="85" spans="9:9">
      <c r="I85" s="6">
        <v>23463.22</v>
      </c>
    </row>
    <row r="86" spans="9:9">
      <c r="I86" s="6">
        <v>7976.38</v>
      </c>
    </row>
    <row r="87" spans="9:9">
      <c r="I87" s="6">
        <v>1646.59</v>
      </c>
    </row>
    <row r="88" spans="9:9">
      <c r="I88" s="6">
        <v>17133.43</v>
      </c>
    </row>
    <row r="89" spans="9:9">
      <c r="I89" s="6">
        <v>-193.35</v>
      </c>
    </row>
    <row r="90" spans="9:9">
      <c r="I90" s="6">
        <v>16940.080000000002</v>
      </c>
    </row>
    <row r="91" spans="9:9">
      <c r="I91" s="6">
        <v>10853.63</v>
      </c>
    </row>
    <row r="92" spans="9:9">
      <c r="I92" s="6">
        <v>2943.6</v>
      </c>
    </row>
    <row r="94" spans="9:9">
      <c r="I94" s="6">
        <v>1964.14</v>
      </c>
    </row>
    <row r="96" spans="9:9">
      <c r="I96" s="6">
        <v>4053.78</v>
      </c>
    </row>
    <row r="97" spans="9:9">
      <c r="I97" s="6">
        <v>147.74</v>
      </c>
    </row>
    <row r="98" spans="9:9">
      <c r="I98" s="6">
        <v>2872.11</v>
      </c>
    </row>
    <row r="99" spans="9:9">
      <c r="I99" s="6">
        <v>0</v>
      </c>
    </row>
    <row r="100" spans="9:9">
      <c r="I100" s="6">
        <v>0</v>
      </c>
    </row>
    <row r="101" spans="9:9">
      <c r="I101" s="6">
        <v>9037.7800000000007</v>
      </c>
    </row>
    <row r="102" spans="9:9">
      <c r="I102" s="6">
        <v>4759.45</v>
      </c>
    </row>
    <row r="103" spans="9:9">
      <c r="I103" s="6">
        <v>745.97</v>
      </c>
    </row>
    <row r="104" spans="9:9">
      <c r="I104" s="6">
        <v>5505.42</v>
      </c>
    </row>
    <row r="105" spans="9:9">
      <c r="I105" s="6">
        <v>649.99</v>
      </c>
    </row>
    <row r="106" spans="9:9">
      <c r="I106" s="6">
        <v>4855.43</v>
      </c>
    </row>
    <row r="107" spans="9:9">
      <c r="I107" s="6">
        <v>391.17</v>
      </c>
    </row>
    <row r="108" spans="9:9">
      <c r="I108" s="6">
        <v>5246.6</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E5" activePane="bottomRight" state="frozen"/>
      <selection pane="topRight"/>
      <selection pane="bottomLeft"/>
      <selection pane="bottomRight"/>
    </sheetView>
  </sheetViews>
  <sheetFormatPr defaultColWidth="9.1796875" defaultRowHeight="14.5"/>
  <cols>
    <col min="1" max="1" width="9.1796875" style="6"/>
    <col min="2" max="2" width="58" style="6" customWidth="1"/>
    <col min="3" max="14" width="20.1796875" style="6" customWidth="1"/>
    <col min="15" max="15" width="57.54296875" style="6" bestFit="1" customWidth="1"/>
    <col min="16" max="52" width="26.1796875" style="6" customWidth="1"/>
    <col min="53" max="53" width="0" style="6" hidden="1" customWidth="1"/>
    <col min="54" max="54" width="21.54296875" style="6" customWidth="1"/>
    <col min="55" max="16384" width="9.1796875" style="6"/>
  </cols>
  <sheetData>
    <row r="1" spans="1:15">
      <c r="O1" s="82" t="s">
        <v>404</v>
      </c>
    </row>
    <row r="2" spans="1:15" ht="22.5" thickBot="1">
      <c r="A2" s="139" t="s">
        <v>114</v>
      </c>
      <c r="B2" s="140"/>
      <c r="C2" s="140"/>
      <c r="D2" s="140"/>
      <c r="E2" s="140"/>
      <c r="F2" s="140"/>
      <c r="G2" s="140"/>
      <c r="H2" s="140"/>
      <c r="I2" s="140"/>
      <c r="J2" s="140"/>
      <c r="K2" s="140"/>
      <c r="L2" s="140"/>
      <c r="M2" s="140"/>
      <c r="N2" s="140"/>
      <c r="O2" s="140"/>
    </row>
    <row r="3" spans="1:15" ht="23.25" customHeight="1" thickBot="1">
      <c r="A3" s="145" t="s">
        <v>354</v>
      </c>
      <c r="B3" s="146"/>
      <c r="C3" s="146"/>
      <c r="D3" s="146"/>
      <c r="E3" s="146"/>
      <c r="F3" s="146"/>
      <c r="G3" s="146"/>
      <c r="H3" s="146"/>
      <c r="I3" s="146"/>
      <c r="J3" s="146"/>
      <c r="K3" s="146"/>
      <c r="L3" s="146"/>
      <c r="M3" s="146"/>
      <c r="N3" s="146"/>
      <c r="O3" s="146"/>
    </row>
    <row r="4" spans="1:15" s="47"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1">
        <v>5314513.9054599991</v>
      </c>
      <c r="D5" s="108">
        <v>5120412.9234199999</v>
      </c>
      <c r="E5" s="108">
        <v>5085771.7724099997</v>
      </c>
      <c r="F5" s="121">
        <v>5150336.6037999997</v>
      </c>
      <c r="G5" s="110">
        <v>5628381.7079700008</v>
      </c>
      <c r="H5" s="107">
        <v>5755092.1610000003</v>
      </c>
      <c r="I5" s="132">
        <v>5818140</v>
      </c>
      <c r="J5" s="132">
        <v>5756718.98917</v>
      </c>
      <c r="K5" s="110"/>
      <c r="L5" s="107"/>
      <c r="M5" s="107"/>
      <c r="N5" s="108"/>
      <c r="O5" s="79" t="s">
        <v>393</v>
      </c>
    </row>
    <row r="6" spans="1:15">
      <c r="A6" s="8">
        <v>2</v>
      </c>
      <c r="B6" s="37" t="s">
        <v>369</v>
      </c>
      <c r="C6" s="121">
        <v>0</v>
      </c>
      <c r="D6" s="108">
        <v>0</v>
      </c>
      <c r="E6" s="108">
        <v>0</v>
      </c>
      <c r="F6" s="121">
        <v>0</v>
      </c>
      <c r="G6" s="110">
        <v>0</v>
      </c>
      <c r="H6" s="107">
        <v>0</v>
      </c>
      <c r="I6" s="132">
        <v>0</v>
      </c>
      <c r="J6" s="132">
        <v>0</v>
      </c>
      <c r="K6" s="110"/>
      <c r="L6" s="107"/>
      <c r="M6" s="107"/>
      <c r="N6" s="108"/>
      <c r="O6" s="79" t="s">
        <v>392</v>
      </c>
    </row>
    <row r="7" spans="1:15" ht="15" customHeight="1">
      <c r="A7" s="8">
        <v>3</v>
      </c>
      <c r="B7" s="37" t="s">
        <v>146</v>
      </c>
      <c r="C7" s="121">
        <v>463485.12985000003</v>
      </c>
      <c r="D7" s="108">
        <v>469140.31266</v>
      </c>
      <c r="E7" s="108">
        <v>457428.51645</v>
      </c>
      <c r="F7" s="121">
        <v>457834.41454000003</v>
      </c>
      <c r="G7" s="110">
        <v>450523.52015999996</v>
      </c>
      <c r="H7" s="107">
        <v>460215.69309000002</v>
      </c>
      <c r="I7" s="132">
        <v>462090</v>
      </c>
      <c r="J7" s="132">
        <v>457525.31494999997</v>
      </c>
      <c r="K7" s="110"/>
      <c r="L7" s="107"/>
      <c r="M7" s="107"/>
      <c r="N7" s="108"/>
      <c r="O7" s="79" t="s">
        <v>27</v>
      </c>
    </row>
    <row r="8" spans="1:15" ht="15" customHeight="1">
      <c r="A8" s="8">
        <v>4</v>
      </c>
      <c r="B8" s="37" t="s">
        <v>371</v>
      </c>
      <c r="C8" s="121">
        <v>2581169.8570099999</v>
      </c>
      <c r="D8" s="108">
        <v>2507092.7088500001</v>
      </c>
      <c r="E8" s="108">
        <v>2492816.97731</v>
      </c>
      <c r="F8" s="121">
        <v>2574520.1133099999</v>
      </c>
      <c r="G8" s="110">
        <v>2416927.84546</v>
      </c>
      <c r="H8" s="107">
        <v>2375520.9435200002</v>
      </c>
      <c r="I8" s="132">
        <v>2476020</v>
      </c>
      <c r="J8" s="132">
        <v>2063936.2942600001</v>
      </c>
      <c r="K8" s="110"/>
      <c r="L8" s="107"/>
      <c r="M8" s="107"/>
      <c r="N8" s="108"/>
      <c r="O8" s="79" t="s">
        <v>28</v>
      </c>
    </row>
    <row r="9" spans="1:15" ht="15" customHeight="1">
      <c r="A9" s="8">
        <v>5</v>
      </c>
      <c r="B9" s="37" t="s">
        <v>372</v>
      </c>
      <c r="C9" s="121">
        <v>64734.700000000004</v>
      </c>
      <c r="D9" s="108">
        <v>64099.3</v>
      </c>
      <c r="E9" s="108">
        <v>64300.5</v>
      </c>
      <c r="F9" s="121">
        <v>64640.299999999996</v>
      </c>
      <c r="G9" s="110">
        <v>64889.5</v>
      </c>
      <c r="H9" s="107">
        <v>65519.000000000007</v>
      </c>
      <c r="I9" s="132">
        <v>0</v>
      </c>
      <c r="J9" s="132">
        <v>0</v>
      </c>
      <c r="K9" s="110"/>
      <c r="L9" s="107"/>
      <c r="M9" s="107"/>
      <c r="N9" s="108"/>
      <c r="O9" s="79" t="s">
        <v>394</v>
      </c>
    </row>
    <row r="10" spans="1:15" ht="15" customHeight="1">
      <c r="A10" s="8">
        <v>6</v>
      </c>
      <c r="B10" s="37" t="s">
        <v>29</v>
      </c>
      <c r="C10" s="121">
        <v>6152185.9576599998</v>
      </c>
      <c r="D10" s="108">
        <v>6304197.2064300003</v>
      </c>
      <c r="E10" s="108">
        <v>6325393.6731500011</v>
      </c>
      <c r="F10" s="121">
        <v>6130018.3984100008</v>
      </c>
      <c r="G10" s="110">
        <v>6146566.9983899994</v>
      </c>
      <c r="H10" s="107">
        <v>6119036.9915000005</v>
      </c>
      <c r="I10" s="132">
        <v>6322230</v>
      </c>
      <c r="J10" s="132">
        <v>7066062.9068199992</v>
      </c>
      <c r="K10" s="110"/>
      <c r="L10" s="107"/>
      <c r="M10" s="107"/>
      <c r="N10" s="108"/>
      <c r="O10" s="79" t="s">
        <v>30</v>
      </c>
    </row>
    <row r="11" spans="1:15" ht="15" customHeight="1">
      <c r="A11" s="8">
        <v>7</v>
      </c>
      <c r="B11" s="37" t="s">
        <v>32</v>
      </c>
      <c r="C11" s="121">
        <v>0</v>
      </c>
      <c r="D11" s="108">
        <v>0</v>
      </c>
      <c r="E11" s="108">
        <v>0</v>
      </c>
      <c r="F11" s="121">
        <v>0</v>
      </c>
      <c r="G11" s="110">
        <v>0</v>
      </c>
      <c r="H11" s="107">
        <v>0</v>
      </c>
      <c r="I11" s="132">
        <v>0</v>
      </c>
      <c r="J11" s="132">
        <v>0</v>
      </c>
      <c r="K11" s="110"/>
      <c r="L11" s="107"/>
      <c r="M11" s="107"/>
      <c r="N11" s="108"/>
      <c r="O11" s="79" t="s">
        <v>33</v>
      </c>
    </row>
    <row r="12" spans="1:15" ht="15" customHeight="1">
      <c r="A12" s="8">
        <v>8</v>
      </c>
      <c r="B12" s="37" t="s">
        <v>115</v>
      </c>
      <c r="C12" s="121">
        <v>0</v>
      </c>
      <c r="D12" s="108">
        <v>0</v>
      </c>
      <c r="E12" s="108">
        <v>0</v>
      </c>
      <c r="F12" s="121">
        <v>0</v>
      </c>
      <c r="G12" s="110">
        <v>0</v>
      </c>
      <c r="H12" s="107">
        <v>0</v>
      </c>
      <c r="I12" s="132">
        <v>0</v>
      </c>
      <c r="J12" s="132">
        <v>0</v>
      </c>
      <c r="K12" s="110"/>
      <c r="L12" s="107"/>
      <c r="M12" s="107"/>
      <c r="N12" s="108"/>
      <c r="O12" s="79" t="s">
        <v>35</v>
      </c>
    </row>
    <row r="13" spans="1:15" ht="15" customHeight="1">
      <c r="A13" s="8">
        <v>9</v>
      </c>
      <c r="B13" s="37" t="s">
        <v>36</v>
      </c>
      <c r="C13" s="121">
        <v>0</v>
      </c>
      <c r="D13" s="108">
        <v>0</v>
      </c>
      <c r="E13" s="108">
        <v>0</v>
      </c>
      <c r="F13" s="121">
        <v>0</v>
      </c>
      <c r="G13" s="110">
        <v>0</v>
      </c>
      <c r="H13" s="107">
        <v>0</v>
      </c>
      <c r="I13" s="132">
        <v>0</v>
      </c>
      <c r="J13" s="132">
        <v>0</v>
      </c>
      <c r="K13" s="110"/>
      <c r="L13" s="107"/>
      <c r="M13" s="107"/>
      <c r="N13" s="108"/>
      <c r="O13" s="79" t="s">
        <v>37</v>
      </c>
    </row>
    <row r="14" spans="1:15" ht="15" customHeight="1">
      <c r="A14" s="8">
        <v>10</v>
      </c>
      <c r="B14" s="37" t="s">
        <v>116</v>
      </c>
      <c r="C14" s="121">
        <v>2534618.7124999999</v>
      </c>
      <c r="D14" s="108">
        <v>2605441.3072100002</v>
      </c>
      <c r="E14" s="108">
        <v>2640813.9009799999</v>
      </c>
      <c r="F14" s="121">
        <v>2716241.6076199999</v>
      </c>
      <c r="G14" s="110">
        <v>2895256.02728</v>
      </c>
      <c r="H14" s="107">
        <v>2870472.9662600001</v>
      </c>
      <c r="I14" s="132">
        <v>2507080</v>
      </c>
      <c r="J14" s="132">
        <v>2714912.6763400002</v>
      </c>
      <c r="K14" s="110"/>
      <c r="L14" s="107"/>
      <c r="M14" s="107"/>
      <c r="N14" s="108"/>
      <c r="O14" s="79" t="s">
        <v>39</v>
      </c>
    </row>
    <row r="15" spans="1:15" ht="15" customHeight="1">
      <c r="A15" s="8">
        <v>11</v>
      </c>
      <c r="B15" s="37" t="s">
        <v>155</v>
      </c>
      <c r="C15" s="121">
        <v>10129.500899999999</v>
      </c>
      <c r="D15" s="108">
        <v>10113.780699999999</v>
      </c>
      <c r="E15" s="108">
        <v>9098.3680299999996</v>
      </c>
      <c r="F15" s="121">
        <v>9128.6983999999993</v>
      </c>
      <c r="G15" s="110">
        <v>9162.35743</v>
      </c>
      <c r="H15" s="107">
        <v>8621.0501899999999</v>
      </c>
      <c r="I15" s="132">
        <v>0</v>
      </c>
      <c r="J15" s="132">
        <v>0</v>
      </c>
      <c r="K15" s="110"/>
      <c r="L15" s="107"/>
      <c r="M15" s="107"/>
      <c r="N15" s="108"/>
      <c r="O15" s="79" t="s">
        <v>40</v>
      </c>
    </row>
    <row r="16" spans="1:15" ht="15" customHeight="1">
      <c r="A16" s="8">
        <v>12</v>
      </c>
      <c r="B16" s="37" t="s">
        <v>117</v>
      </c>
      <c r="C16" s="121">
        <v>0</v>
      </c>
      <c r="D16" s="108">
        <v>0</v>
      </c>
      <c r="E16" s="108">
        <v>0</v>
      </c>
      <c r="F16" s="121">
        <v>0</v>
      </c>
      <c r="G16" s="110">
        <v>0</v>
      </c>
      <c r="H16" s="107">
        <v>0</v>
      </c>
      <c r="I16" s="132">
        <v>0</v>
      </c>
      <c r="J16" s="132">
        <v>0</v>
      </c>
      <c r="K16" s="110"/>
      <c r="L16" s="107"/>
      <c r="M16" s="107"/>
      <c r="N16" s="108"/>
      <c r="O16" s="79" t="s">
        <v>42</v>
      </c>
    </row>
    <row r="17" spans="1:15" ht="15" customHeight="1">
      <c r="A17" s="8">
        <v>13</v>
      </c>
      <c r="B17" s="37" t="s">
        <v>373</v>
      </c>
      <c r="C17" s="121">
        <v>0</v>
      </c>
      <c r="D17" s="108">
        <v>0</v>
      </c>
      <c r="E17" s="108">
        <v>0</v>
      </c>
      <c r="F17" s="121">
        <v>0</v>
      </c>
      <c r="G17" s="110">
        <v>0</v>
      </c>
      <c r="H17" s="107">
        <v>0</v>
      </c>
      <c r="I17" s="132">
        <v>0</v>
      </c>
      <c r="J17" s="132">
        <v>0</v>
      </c>
      <c r="K17" s="110"/>
      <c r="L17" s="107"/>
      <c r="M17" s="107"/>
      <c r="N17" s="108"/>
      <c r="O17" s="79" t="s">
        <v>395</v>
      </c>
    </row>
    <row r="18" spans="1:15" ht="15" customHeight="1">
      <c r="A18" s="8">
        <v>14</v>
      </c>
      <c r="B18" s="37" t="s">
        <v>118</v>
      </c>
      <c r="C18" s="121">
        <v>952483.55207999994</v>
      </c>
      <c r="D18" s="108">
        <v>951728.52999999991</v>
      </c>
      <c r="E18" s="108">
        <v>953512.02256000007</v>
      </c>
      <c r="F18" s="121">
        <v>958442.64091999992</v>
      </c>
      <c r="G18" s="110">
        <v>965076.06398999994</v>
      </c>
      <c r="H18" s="107">
        <v>968412.4352500001</v>
      </c>
      <c r="I18" s="132">
        <v>967830</v>
      </c>
      <c r="J18" s="132">
        <v>968673.28227000008</v>
      </c>
      <c r="K18" s="110"/>
      <c r="L18" s="107"/>
      <c r="M18" s="107"/>
      <c r="N18" s="108"/>
      <c r="O18" s="79" t="s">
        <v>44</v>
      </c>
    </row>
    <row r="19" spans="1:15" ht="15" customHeight="1">
      <c r="A19" s="8">
        <v>15</v>
      </c>
      <c r="B19" s="37" t="s">
        <v>374</v>
      </c>
      <c r="C19" s="121">
        <v>210252.01247999998</v>
      </c>
      <c r="D19" s="108">
        <v>208369.47856999998</v>
      </c>
      <c r="E19" s="108">
        <v>205932.37599999999</v>
      </c>
      <c r="F19" s="121">
        <v>205932.37599999999</v>
      </c>
      <c r="G19" s="110">
        <v>205932.37599999999</v>
      </c>
      <c r="H19" s="107">
        <v>205932.37599999999</v>
      </c>
      <c r="I19" s="132">
        <v>205930</v>
      </c>
      <c r="J19" s="132">
        <v>205932.37599999999</v>
      </c>
      <c r="K19" s="110"/>
      <c r="L19" s="107"/>
      <c r="M19" s="107"/>
      <c r="N19" s="108"/>
      <c r="O19" s="79" t="s">
        <v>45</v>
      </c>
    </row>
    <row r="20" spans="1:15" ht="15" customHeight="1">
      <c r="A20" s="8">
        <v>17</v>
      </c>
      <c r="B20" s="37" t="s">
        <v>375</v>
      </c>
      <c r="C20" s="121">
        <v>0</v>
      </c>
      <c r="D20" s="108">
        <v>0</v>
      </c>
      <c r="E20" s="108">
        <v>0</v>
      </c>
      <c r="F20" s="121">
        <v>0</v>
      </c>
      <c r="G20" s="110">
        <v>0</v>
      </c>
      <c r="H20" s="107">
        <v>0</v>
      </c>
      <c r="I20" s="132">
        <v>0</v>
      </c>
      <c r="J20" s="132">
        <v>0</v>
      </c>
      <c r="K20" s="110"/>
      <c r="L20" s="107"/>
      <c r="M20" s="107"/>
      <c r="N20" s="108"/>
      <c r="O20" s="79" t="s">
        <v>396</v>
      </c>
    </row>
    <row r="21" spans="1:15" ht="15" customHeight="1">
      <c r="A21" s="8">
        <v>18</v>
      </c>
      <c r="B21" s="37" t="s">
        <v>119</v>
      </c>
      <c r="C21" s="121">
        <v>0</v>
      </c>
      <c r="D21" s="108">
        <v>0</v>
      </c>
      <c r="E21" s="108">
        <v>0</v>
      </c>
      <c r="F21" s="121">
        <v>0</v>
      </c>
      <c r="G21" s="110">
        <v>0</v>
      </c>
      <c r="H21" s="107">
        <v>0</v>
      </c>
      <c r="I21" s="132">
        <v>0</v>
      </c>
      <c r="J21" s="132">
        <v>0</v>
      </c>
      <c r="K21" s="110"/>
      <c r="L21" s="107"/>
      <c r="M21" s="107"/>
      <c r="N21" s="108"/>
      <c r="O21" s="79" t="s">
        <v>48</v>
      </c>
    </row>
    <row r="22" spans="1:15" ht="15" customHeight="1">
      <c r="A22" s="8">
        <v>19</v>
      </c>
      <c r="B22" s="37" t="s">
        <v>120</v>
      </c>
      <c r="C22" s="121">
        <v>291.32402999999999</v>
      </c>
      <c r="D22" s="108">
        <v>286.56222000000002</v>
      </c>
      <c r="E22" s="108">
        <v>281.7885</v>
      </c>
      <c r="F22" s="121">
        <v>277.00285000000002</v>
      </c>
      <c r="G22" s="110">
        <v>272.20522999999997</v>
      </c>
      <c r="H22" s="107">
        <v>267.39562000000001</v>
      </c>
      <c r="I22" s="132">
        <v>260</v>
      </c>
      <c r="J22" s="132">
        <v>257.74029000000002</v>
      </c>
      <c r="K22" s="110"/>
      <c r="L22" s="107"/>
      <c r="M22" s="107"/>
      <c r="N22" s="108"/>
      <c r="O22" s="79" t="s">
        <v>50</v>
      </c>
    </row>
    <row r="23" spans="1:15" ht="15" customHeight="1">
      <c r="A23" s="8">
        <v>20</v>
      </c>
      <c r="B23" s="37" t="s">
        <v>439</v>
      </c>
      <c r="C23" s="121">
        <v>0</v>
      </c>
      <c r="D23" s="108">
        <v>0</v>
      </c>
      <c r="E23" s="108">
        <v>0</v>
      </c>
      <c r="F23" s="121">
        <v>0</v>
      </c>
      <c r="G23" s="110">
        <v>0</v>
      </c>
      <c r="H23" s="107">
        <v>0</v>
      </c>
      <c r="I23" s="132">
        <v>0</v>
      </c>
      <c r="J23" s="132">
        <v>0</v>
      </c>
      <c r="K23" s="110"/>
      <c r="L23" s="107"/>
      <c r="M23" s="107"/>
      <c r="N23" s="108"/>
      <c r="O23" s="79" t="s">
        <v>84</v>
      </c>
    </row>
    <row r="24" spans="1:15" ht="15" customHeight="1">
      <c r="A24" s="8">
        <f>A23+1</f>
        <v>21</v>
      </c>
      <c r="B24" s="37" t="s">
        <v>437</v>
      </c>
      <c r="C24" s="121">
        <v>0</v>
      </c>
      <c r="D24" s="108">
        <v>0</v>
      </c>
      <c r="E24" s="108">
        <v>0</v>
      </c>
      <c r="F24" s="121">
        <v>0</v>
      </c>
      <c r="G24" s="110">
        <v>0</v>
      </c>
      <c r="H24" s="107">
        <v>0</v>
      </c>
      <c r="I24" s="132">
        <v>0</v>
      </c>
      <c r="J24" s="132">
        <v>0</v>
      </c>
      <c r="K24" s="110"/>
      <c r="L24" s="107"/>
      <c r="M24" s="107"/>
      <c r="N24" s="108"/>
      <c r="O24" s="79"/>
    </row>
    <row r="25" spans="1:15" ht="15" customHeight="1">
      <c r="A25" s="8">
        <f>A24+1</f>
        <v>22</v>
      </c>
      <c r="B25" s="37" t="s">
        <v>438</v>
      </c>
      <c r="C25" s="121">
        <v>0</v>
      </c>
      <c r="D25" s="108">
        <v>0</v>
      </c>
      <c r="E25" s="108">
        <v>0</v>
      </c>
      <c r="F25" s="121">
        <v>0</v>
      </c>
      <c r="G25" s="110">
        <v>0</v>
      </c>
      <c r="H25" s="107">
        <v>0</v>
      </c>
      <c r="I25" s="132">
        <v>0</v>
      </c>
      <c r="J25" s="132">
        <v>0</v>
      </c>
      <c r="K25" s="110"/>
      <c r="L25" s="107"/>
      <c r="M25" s="107"/>
      <c r="N25" s="108"/>
      <c r="O25" s="79"/>
    </row>
    <row r="26" spans="1:15" ht="15" customHeight="1">
      <c r="A26" s="8">
        <f t="shared" ref="A26:A62" si="0">A25+1</f>
        <v>23</v>
      </c>
      <c r="B26" s="37" t="s">
        <v>121</v>
      </c>
      <c r="C26" s="121">
        <v>40821.573239999998</v>
      </c>
      <c r="D26" s="108">
        <v>42701.99555</v>
      </c>
      <c r="E26" s="108">
        <v>40194.553760000003</v>
      </c>
      <c r="F26" s="121">
        <v>40125.670279999998</v>
      </c>
      <c r="G26" s="110">
        <v>40571.702879999997</v>
      </c>
      <c r="H26" s="107">
        <v>40698.324390000002</v>
      </c>
      <c r="I26" s="132">
        <v>40090</v>
      </c>
      <c r="J26" s="132">
        <v>40488.291149999997</v>
      </c>
      <c r="K26" s="110"/>
      <c r="L26" s="107"/>
      <c r="M26" s="107"/>
      <c r="N26" s="108"/>
      <c r="O26" s="79" t="s">
        <v>52</v>
      </c>
    </row>
    <row r="27" spans="1:15" ht="15" customHeight="1">
      <c r="A27" s="62">
        <f t="shared" si="0"/>
        <v>24</v>
      </c>
      <c r="B27" s="61" t="s">
        <v>122</v>
      </c>
      <c r="C27" s="122">
        <v>18324686.225299999</v>
      </c>
      <c r="D27" s="111">
        <v>18283584.10571</v>
      </c>
      <c r="E27" s="111">
        <v>18275544.44926</v>
      </c>
      <c r="F27" s="122">
        <v>18307497.826190002</v>
      </c>
      <c r="G27" s="114">
        <v>18823560.304889999</v>
      </c>
      <c r="H27" s="113">
        <v>18869789.336900003</v>
      </c>
      <c r="I27" s="133">
        <v>18799660</v>
      </c>
      <c r="J27" s="133">
        <v>19274507.871350002</v>
      </c>
      <c r="K27" s="114"/>
      <c r="L27" s="113"/>
      <c r="M27" s="113"/>
      <c r="N27" s="111"/>
      <c r="O27" s="80" t="s">
        <v>54</v>
      </c>
    </row>
    <row r="28" spans="1:15" ht="15" customHeight="1">
      <c r="A28" s="8">
        <f t="shared" si="0"/>
        <v>25</v>
      </c>
      <c r="B28" s="37" t="s">
        <v>55</v>
      </c>
      <c r="C28" s="121">
        <v>59866.18161</v>
      </c>
      <c r="D28" s="108">
        <v>140092.77741000001</v>
      </c>
      <c r="E28" s="108">
        <v>164266.27867</v>
      </c>
      <c r="F28" s="121">
        <v>93697.587159999995</v>
      </c>
      <c r="G28" s="110">
        <v>102575.61593999999</v>
      </c>
      <c r="H28" s="107">
        <v>131388.14073999997</v>
      </c>
      <c r="I28" s="132">
        <v>359410</v>
      </c>
      <c r="J28" s="132">
        <v>375052.39976</v>
      </c>
      <c r="K28" s="110"/>
      <c r="L28" s="107"/>
      <c r="M28" s="107"/>
      <c r="N28" s="108"/>
      <c r="O28" s="81" t="s">
        <v>79</v>
      </c>
    </row>
    <row r="29" spans="1:15" ht="15" customHeight="1">
      <c r="A29" s="8">
        <f t="shared" si="0"/>
        <v>26</v>
      </c>
      <c r="B29" s="37" t="s">
        <v>56</v>
      </c>
      <c r="C29" s="121">
        <v>752170.53922000004</v>
      </c>
      <c r="D29" s="108">
        <v>918745.02569000004</v>
      </c>
      <c r="E29" s="108">
        <v>937822.45164999994</v>
      </c>
      <c r="F29" s="121">
        <v>957403.82262999995</v>
      </c>
      <c r="G29" s="110">
        <v>852963.06729000004</v>
      </c>
      <c r="H29" s="107">
        <v>834154.55608999997</v>
      </c>
      <c r="I29" s="132">
        <v>918860</v>
      </c>
      <c r="J29" s="132">
        <v>887194.13999000005</v>
      </c>
      <c r="K29" s="110"/>
      <c r="L29" s="107"/>
      <c r="M29" s="107"/>
      <c r="N29" s="108"/>
      <c r="O29" s="81" t="s">
        <v>80</v>
      </c>
    </row>
    <row r="30" spans="1:15" ht="15" customHeight="1">
      <c r="A30" s="8">
        <f t="shared" si="0"/>
        <v>27</v>
      </c>
      <c r="B30" s="37" t="s">
        <v>376</v>
      </c>
      <c r="C30" s="121">
        <v>3191567.6151099997</v>
      </c>
      <c r="D30" s="108">
        <v>3431090.7750399997</v>
      </c>
      <c r="E30" s="108">
        <v>3425968.79256</v>
      </c>
      <c r="F30" s="121">
        <v>3804981.1084700003</v>
      </c>
      <c r="G30" s="110">
        <v>3467158.3629199993</v>
      </c>
      <c r="H30" s="107">
        <v>3338603.1418099999</v>
      </c>
      <c r="I30" s="132">
        <v>3136030</v>
      </c>
      <c r="J30" s="132">
        <v>3152231.1359800003</v>
      </c>
      <c r="K30" s="110"/>
      <c r="L30" s="107"/>
      <c r="M30" s="107"/>
      <c r="N30" s="108"/>
      <c r="O30" s="79" t="s">
        <v>397</v>
      </c>
    </row>
    <row r="31" spans="1:15" ht="15" customHeight="1">
      <c r="A31" s="8">
        <f t="shared" si="0"/>
        <v>28</v>
      </c>
      <c r="B31" s="37" t="s">
        <v>377</v>
      </c>
      <c r="C31" s="121">
        <v>8763871.5660399999</v>
      </c>
      <c r="D31" s="108">
        <v>9116999.9087000005</v>
      </c>
      <c r="E31" s="108">
        <v>8956845.0105499998</v>
      </c>
      <c r="F31" s="121">
        <v>9085494.4999199994</v>
      </c>
      <c r="G31" s="110">
        <v>8864241.9237200003</v>
      </c>
      <c r="H31" s="107">
        <v>8731317.8904900011</v>
      </c>
      <c r="I31" s="132">
        <v>8925330</v>
      </c>
      <c r="J31" s="132">
        <v>9671419.9017399997</v>
      </c>
      <c r="K31" s="110"/>
      <c r="L31" s="107"/>
      <c r="M31" s="107"/>
      <c r="N31" s="108"/>
      <c r="O31" s="79" t="s">
        <v>398</v>
      </c>
    </row>
    <row r="32" spans="1:15" ht="15" customHeight="1">
      <c r="A32" s="8">
        <f t="shared" si="0"/>
        <v>29</v>
      </c>
      <c r="B32" s="37" t="s">
        <v>123</v>
      </c>
      <c r="C32" s="121">
        <v>0</v>
      </c>
      <c r="D32" s="108">
        <v>0</v>
      </c>
      <c r="E32" s="108">
        <v>0</v>
      </c>
      <c r="F32" s="121">
        <v>0</v>
      </c>
      <c r="G32" s="110">
        <v>0</v>
      </c>
      <c r="H32" s="107">
        <v>0</v>
      </c>
      <c r="I32" s="132">
        <v>0</v>
      </c>
      <c r="J32" s="132">
        <v>0</v>
      </c>
      <c r="K32" s="110"/>
      <c r="L32" s="107"/>
      <c r="M32" s="107"/>
      <c r="N32" s="108"/>
      <c r="O32" s="81" t="s">
        <v>81</v>
      </c>
    </row>
    <row r="33" spans="1:15" ht="15" customHeight="1">
      <c r="A33" s="8">
        <f t="shared" si="0"/>
        <v>30</v>
      </c>
      <c r="B33" s="37" t="s">
        <v>378</v>
      </c>
      <c r="C33" s="121">
        <v>705900.51724000007</v>
      </c>
      <c r="D33" s="108">
        <v>710749.43366999994</v>
      </c>
      <c r="E33" s="108">
        <v>771290.82361999992</v>
      </c>
      <c r="F33" s="121">
        <v>705299.24438000005</v>
      </c>
      <c r="G33" s="110">
        <v>622163.22449000017</v>
      </c>
      <c r="H33" s="107">
        <v>662415.12635999999</v>
      </c>
      <c r="I33" s="132">
        <v>620800</v>
      </c>
      <c r="J33" s="132">
        <v>499965.69052</v>
      </c>
      <c r="K33" s="110"/>
      <c r="L33" s="107"/>
      <c r="M33" s="107"/>
      <c r="N33" s="108"/>
      <c r="O33" s="79" t="s">
        <v>399</v>
      </c>
    </row>
    <row r="34" spans="1:15" ht="15" customHeight="1">
      <c r="A34" s="8">
        <f t="shared" si="0"/>
        <v>31</v>
      </c>
      <c r="B34" s="37" t="s">
        <v>124</v>
      </c>
      <c r="C34" s="121">
        <v>21562.924999999999</v>
      </c>
      <c r="D34" s="108">
        <v>2503.9463999999998</v>
      </c>
      <c r="E34" s="108">
        <v>38844.916400000002</v>
      </c>
      <c r="F34" s="121">
        <v>2869.10322</v>
      </c>
      <c r="G34" s="110">
        <v>25112.716400000001</v>
      </c>
      <c r="H34" s="107">
        <v>2503.9463999999998</v>
      </c>
      <c r="I34" s="132">
        <v>80450</v>
      </c>
      <c r="J34" s="132">
        <v>75334.946400000001</v>
      </c>
      <c r="K34" s="110"/>
      <c r="L34" s="107"/>
      <c r="M34" s="107"/>
      <c r="N34" s="108"/>
      <c r="O34" s="81" t="s">
        <v>82</v>
      </c>
    </row>
    <row r="35" spans="1:15" ht="15" customHeight="1">
      <c r="A35" s="8">
        <f t="shared" si="0"/>
        <v>32</v>
      </c>
      <c r="B35" s="37" t="s">
        <v>125</v>
      </c>
      <c r="C35" s="121">
        <v>143608.13574</v>
      </c>
      <c r="D35" s="108">
        <v>150913.28009000001</v>
      </c>
      <c r="E35" s="108">
        <v>154066.81393</v>
      </c>
      <c r="F35" s="121">
        <v>161349.17032</v>
      </c>
      <c r="G35" s="110">
        <v>109008.60887</v>
      </c>
      <c r="H35" s="107">
        <v>113099.51542</v>
      </c>
      <c r="I35" s="132">
        <v>145450</v>
      </c>
      <c r="J35" s="132">
        <v>164966.55013000002</v>
      </c>
      <c r="K35" s="110"/>
      <c r="L35" s="107"/>
      <c r="M35" s="107"/>
      <c r="N35" s="108"/>
      <c r="O35" s="81" t="s">
        <v>83</v>
      </c>
    </row>
    <row r="36" spans="1:15" ht="15" customHeight="1">
      <c r="A36" s="8">
        <f t="shared" si="0"/>
        <v>33</v>
      </c>
      <c r="B36" s="37" t="s">
        <v>126</v>
      </c>
      <c r="C36" s="121">
        <v>840533.07617000001</v>
      </c>
      <c r="D36" s="108">
        <v>882335.69047000003</v>
      </c>
      <c r="E36" s="108">
        <v>881163.88452000008</v>
      </c>
      <c r="F36" s="121">
        <v>879520.17535000003</v>
      </c>
      <c r="G36" s="110">
        <v>878071.44782</v>
      </c>
      <c r="H36" s="107">
        <v>878326.89944999991</v>
      </c>
      <c r="I36" s="132">
        <v>876870</v>
      </c>
      <c r="J36" s="132">
        <v>875188.40488000005</v>
      </c>
      <c r="K36" s="110"/>
      <c r="L36" s="107"/>
      <c r="M36" s="107"/>
      <c r="N36" s="108"/>
      <c r="O36" s="81" t="s">
        <v>85</v>
      </c>
    </row>
    <row r="37" spans="1:15" ht="15" customHeight="1">
      <c r="A37" s="8">
        <f t="shared" si="0"/>
        <v>34</v>
      </c>
      <c r="B37" s="37" t="s">
        <v>379</v>
      </c>
      <c r="C37" s="121">
        <v>0</v>
      </c>
      <c r="D37" s="108">
        <v>0</v>
      </c>
      <c r="E37" s="108">
        <v>0</v>
      </c>
      <c r="F37" s="121">
        <v>0</v>
      </c>
      <c r="G37" s="110">
        <v>0</v>
      </c>
      <c r="H37" s="107">
        <v>0</v>
      </c>
      <c r="I37" s="132">
        <v>0</v>
      </c>
      <c r="J37" s="132">
        <v>0</v>
      </c>
      <c r="K37" s="110"/>
      <c r="L37" s="107"/>
      <c r="M37" s="107"/>
      <c r="N37" s="108"/>
      <c r="O37" s="79" t="s">
        <v>400</v>
      </c>
    </row>
    <row r="38" spans="1:15" ht="15" customHeight="1">
      <c r="A38" s="8">
        <f t="shared" si="0"/>
        <v>35</v>
      </c>
      <c r="B38" s="37" t="s">
        <v>127</v>
      </c>
      <c r="C38" s="121">
        <v>51130.365720000009</v>
      </c>
      <c r="D38" s="108">
        <v>50412.758600000001</v>
      </c>
      <c r="E38" s="108">
        <v>49407.123899999991</v>
      </c>
      <c r="F38" s="121">
        <v>52098.945050000002</v>
      </c>
      <c r="G38" s="110">
        <v>56659.595260000002</v>
      </c>
      <c r="H38" s="107">
        <v>55465.192340000001</v>
      </c>
      <c r="I38" s="132">
        <v>54800</v>
      </c>
      <c r="J38" s="132">
        <v>54025.910689999997</v>
      </c>
      <c r="K38" s="110"/>
      <c r="L38" s="107"/>
      <c r="M38" s="107"/>
      <c r="N38" s="108"/>
      <c r="O38" s="81" t="s">
        <v>86</v>
      </c>
    </row>
    <row r="39" spans="1:15" ht="15" customHeight="1">
      <c r="A39" s="8">
        <f t="shared" si="0"/>
        <v>36</v>
      </c>
      <c r="B39" s="37" t="s">
        <v>128</v>
      </c>
      <c r="C39" s="121">
        <v>1587282.8303800002</v>
      </c>
      <c r="D39" s="108">
        <v>1569080.9341999998</v>
      </c>
      <c r="E39" s="108">
        <v>1580817.0776899999</v>
      </c>
      <c r="F39" s="121">
        <v>1569440.3924700001</v>
      </c>
      <c r="G39" s="110">
        <v>1565372.9730799999</v>
      </c>
      <c r="H39" s="107">
        <v>1587023.6386599999</v>
      </c>
      <c r="I39" s="132">
        <v>1601270</v>
      </c>
      <c r="J39" s="132">
        <v>1565644.1817700001</v>
      </c>
      <c r="K39" s="110"/>
      <c r="L39" s="107"/>
      <c r="M39" s="107"/>
      <c r="N39" s="108"/>
      <c r="O39" s="81" t="s">
        <v>87</v>
      </c>
    </row>
    <row r="40" spans="1:15" ht="15" customHeight="1">
      <c r="A40" s="62">
        <f t="shared" si="0"/>
        <v>37</v>
      </c>
      <c r="B40" s="61" t="s">
        <v>63</v>
      </c>
      <c r="C40" s="122">
        <v>16117493.752349999</v>
      </c>
      <c r="D40" s="111">
        <v>16972924.530480001</v>
      </c>
      <c r="E40" s="111">
        <v>16960493.173659999</v>
      </c>
      <c r="F40" s="122">
        <v>17312154.049139999</v>
      </c>
      <c r="G40" s="114">
        <v>16543327.536020001</v>
      </c>
      <c r="H40" s="113">
        <v>16334298.04793</v>
      </c>
      <c r="I40" s="133">
        <v>16719270</v>
      </c>
      <c r="J40" s="133">
        <v>17321023.2621</v>
      </c>
      <c r="K40" s="114"/>
      <c r="L40" s="113"/>
      <c r="M40" s="113"/>
      <c r="N40" s="111"/>
      <c r="O40" s="80" t="s">
        <v>88</v>
      </c>
    </row>
    <row r="41" spans="1:15" ht="15" customHeight="1">
      <c r="A41" s="62">
        <f t="shared" si="0"/>
        <v>38</v>
      </c>
      <c r="B41" s="61" t="s">
        <v>130</v>
      </c>
      <c r="C41" s="122">
        <v>34442179.977689996</v>
      </c>
      <c r="D41" s="111">
        <v>35256508.636220001</v>
      </c>
      <c r="E41" s="111">
        <v>35236037.622929998</v>
      </c>
      <c r="F41" s="122">
        <v>35619651.875359997</v>
      </c>
      <c r="G41" s="114">
        <v>35366887.840920001</v>
      </c>
      <c r="H41" s="113">
        <v>35204087.38487</v>
      </c>
      <c r="I41" s="133">
        <v>35518930</v>
      </c>
      <c r="J41" s="133">
        <v>36595531.13346</v>
      </c>
      <c r="K41" s="114"/>
      <c r="L41" s="113"/>
      <c r="M41" s="113"/>
      <c r="N41" s="111"/>
      <c r="O41" s="80" t="s">
        <v>89</v>
      </c>
    </row>
    <row r="42" spans="1:15" ht="15" customHeight="1">
      <c r="A42" s="8">
        <f t="shared" si="0"/>
        <v>39</v>
      </c>
      <c r="B42" s="37" t="s">
        <v>147</v>
      </c>
      <c r="C42" s="121">
        <v>971921.97447000002</v>
      </c>
      <c r="D42" s="108">
        <v>883045.49682</v>
      </c>
      <c r="E42" s="108">
        <v>923989.21716999996</v>
      </c>
      <c r="F42" s="121">
        <v>824100.09472000005</v>
      </c>
      <c r="G42" s="110">
        <v>928717.59516999987</v>
      </c>
      <c r="H42" s="107">
        <v>965941.33846999996</v>
      </c>
      <c r="I42" s="132">
        <v>917720</v>
      </c>
      <c r="J42" s="132">
        <v>949765.52614999993</v>
      </c>
      <c r="K42" s="110"/>
      <c r="L42" s="107"/>
      <c r="M42" s="107"/>
      <c r="N42" s="108"/>
      <c r="O42" s="81" t="s">
        <v>90</v>
      </c>
    </row>
    <row r="43" spans="1:15" ht="15" customHeight="1">
      <c r="A43" s="8">
        <f t="shared" si="0"/>
        <v>40</v>
      </c>
      <c r="B43" s="37" t="s">
        <v>131</v>
      </c>
      <c r="C43" s="121">
        <v>0</v>
      </c>
      <c r="D43" s="108">
        <v>0</v>
      </c>
      <c r="E43" s="108">
        <v>0</v>
      </c>
      <c r="F43" s="121">
        <v>0</v>
      </c>
      <c r="G43" s="110">
        <v>0</v>
      </c>
      <c r="H43" s="107">
        <v>0</v>
      </c>
      <c r="I43" s="132">
        <v>0</v>
      </c>
      <c r="J43" s="132">
        <v>0</v>
      </c>
      <c r="K43" s="110"/>
      <c r="L43" s="107"/>
      <c r="M43" s="107"/>
      <c r="N43" s="108"/>
      <c r="O43" s="81" t="s">
        <v>91</v>
      </c>
    </row>
    <row r="44" spans="1:15" ht="15" customHeight="1">
      <c r="A44" s="8">
        <f t="shared" si="0"/>
        <v>41</v>
      </c>
      <c r="B44" s="37" t="s">
        <v>67</v>
      </c>
      <c r="C44" s="121">
        <v>2189536.6793300002</v>
      </c>
      <c r="D44" s="108">
        <v>2526569.32161</v>
      </c>
      <c r="E44" s="108">
        <v>2438771.3598200004</v>
      </c>
      <c r="F44" s="121">
        <v>2592724.1022800002</v>
      </c>
      <c r="G44" s="110">
        <v>2334858.1432600003</v>
      </c>
      <c r="H44" s="107">
        <v>1980399.86219</v>
      </c>
      <c r="I44" s="132">
        <v>1935910</v>
      </c>
      <c r="J44" s="132">
        <v>2896327.8781600003</v>
      </c>
      <c r="K44" s="110"/>
      <c r="L44" s="107"/>
      <c r="M44" s="107"/>
      <c r="N44" s="108"/>
      <c r="O44" s="81" t="s">
        <v>92</v>
      </c>
    </row>
    <row r="45" spans="1:15" ht="15" customHeight="1">
      <c r="A45" s="8">
        <f t="shared" si="0"/>
        <v>42</v>
      </c>
      <c r="B45" s="37" t="s">
        <v>133</v>
      </c>
      <c r="C45" s="121">
        <v>8917.31</v>
      </c>
      <c r="D45" s="108">
        <v>11325.93</v>
      </c>
      <c r="E45" s="108">
        <v>13377.88</v>
      </c>
      <c r="F45" s="121">
        <v>15629.06</v>
      </c>
      <c r="G45" s="110">
        <v>18322.048569999999</v>
      </c>
      <c r="H45" s="107">
        <v>20159.335589999999</v>
      </c>
      <c r="I45" s="132">
        <v>25560</v>
      </c>
      <c r="J45" s="132">
        <v>2476.1058200000002</v>
      </c>
      <c r="K45" s="110"/>
      <c r="L45" s="107"/>
      <c r="M45" s="107"/>
      <c r="N45" s="108"/>
      <c r="O45" s="81" t="s">
        <v>93</v>
      </c>
    </row>
    <row r="46" spans="1:15" ht="15" customHeight="1">
      <c r="A46" s="8">
        <f t="shared" si="0"/>
        <v>43</v>
      </c>
      <c r="B46" s="37" t="s">
        <v>134</v>
      </c>
      <c r="C46" s="121">
        <v>5594.29522</v>
      </c>
      <c r="D46" s="108">
        <v>4285.1127099999994</v>
      </c>
      <c r="E46" s="108">
        <v>19767.441340000001</v>
      </c>
      <c r="F46" s="121">
        <v>11502.626110000001</v>
      </c>
      <c r="G46" s="110">
        <v>14970.85687</v>
      </c>
      <c r="H46" s="107">
        <v>55015.453649999996</v>
      </c>
      <c r="I46" s="132">
        <v>31690</v>
      </c>
      <c r="J46" s="132">
        <v>24431.10007</v>
      </c>
      <c r="K46" s="110"/>
      <c r="L46" s="107"/>
      <c r="M46" s="107"/>
      <c r="N46" s="108"/>
      <c r="O46" s="81" t="s">
        <v>94</v>
      </c>
    </row>
    <row r="47" spans="1:15" ht="15" customHeight="1">
      <c r="A47" s="8">
        <f t="shared" si="0"/>
        <v>44</v>
      </c>
      <c r="B47" s="37" t="s">
        <v>100</v>
      </c>
      <c r="C47" s="121">
        <v>83215.737519999995</v>
      </c>
      <c r="D47" s="108">
        <v>80280.41489</v>
      </c>
      <c r="E47" s="108">
        <v>90690.634939999989</v>
      </c>
      <c r="F47" s="121">
        <v>107413.13860000002</v>
      </c>
      <c r="G47" s="110">
        <v>93907.291079999995</v>
      </c>
      <c r="H47" s="107">
        <v>87256.590580000004</v>
      </c>
      <c r="I47" s="132">
        <v>85500</v>
      </c>
      <c r="J47" s="132">
        <v>70748.543120000002</v>
      </c>
      <c r="K47" s="110"/>
      <c r="L47" s="107"/>
      <c r="M47" s="107"/>
      <c r="N47" s="108"/>
      <c r="O47" s="81" t="s">
        <v>70</v>
      </c>
    </row>
    <row r="48" spans="1:15" ht="15" customHeight="1">
      <c r="A48" s="8">
        <f t="shared" si="0"/>
        <v>45</v>
      </c>
      <c r="B48" s="37" t="s">
        <v>136</v>
      </c>
      <c r="C48" s="121">
        <v>732056.9857800001</v>
      </c>
      <c r="D48" s="108">
        <v>743456.26266000001</v>
      </c>
      <c r="E48" s="108">
        <v>717530.83595999994</v>
      </c>
      <c r="F48" s="121">
        <v>665714.28819999995</v>
      </c>
      <c r="G48" s="110">
        <v>621338.56377000001</v>
      </c>
      <c r="H48" s="107">
        <v>478469.1839</v>
      </c>
      <c r="I48" s="132">
        <v>470330</v>
      </c>
      <c r="J48" s="132">
        <v>525548.15033000009</v>
      </c>
      <c r="K48" s="110"/>
      <c r="L48" s="107"/>
      <c r="M48" s="107"/>
      <c r="N48" s="108"/>
      <c r="O48" s="81" t="s">
        <v>95</v>
      </c>
    </row>
    <row r="49" spans="1:15" ht="15" customHeight="1">
      <c r="A49" s="62">
        <f t="shared" si="0"/>
        <v>46</v>
      </c>
      <c r="B49" s="61" t="s">
        <v>148</v>
      </c>
      <c r="C49" s="122">
        <v>3991242.98239</v>
      </c>
      <c r="D49" s="111">
        <v>4248962.5387400007</v>
      </c>
      <c r="E49" s="111">
        <v>4204127.3693399997</v>
      </c>
      <c r="F49" s="122">
        <v>4217083.309989999</v>
      </c>
      <c r="G49" s="114">
        <v>4012114.4988199999</v>
      </c>
      <c r="H49" s="113">
        <v>3587241.7644799999</v>
      </c>
      <c r="I49" s="133">
        <v>3466700</v>
      </c>
      <c r="J49" s="133">
        <v>4469297.3037700001</v>
      </c>
      <c r="K49" s="114"/>
      <c r="L49" s="113"/>
      <c r="M49" s="113"/>
      <c r="N49" s="111"/>
      <c r="O49" s="80" t="s">
        <v>96</v>
      </c>
    </row>
    <row r="50" spans="1:15" ht="15" customHeight="1">
      <c r="A50" s="8">
        <f t="shared" si="0"/>
        <v>47</v>
      </c>
      <c r="B50" s="37" t="s">
        <v>137</v>
      </c>
      <c r="C50" s="121">
        <v>3013844.1459800005</v>
      </c>
      <c r="D50" s="108">
        <v>3277280.0600199997</v>
      </c>
      <c r="E50" s="108">
        <v>3233258.7624899996</v>
      </c>
      <c r="F50" s="121">
        <v>3232909.7780499998</v>
      </c>
      <c r="G50" s="110">
        <v>3380329.9776899996</v>
      </c>
      <c r="H50" s="107">
        <v>3005846.1669599996</v>
      </c>
      <c r="I50" s="132">
        <v>3075950</v>
      </c>
      <c r="J50" s="132">
        <v>3074713.4524399997</v>
      </c>
      <c r="K50" s="110"/>
      <c r="L50" s="107"/>
      <c r="M50" s="107"/>
      <c r="N50" s="108"/>
      <c r="O50" s="81" t="s">
        <v>97</v>
      </c>
    </row>
    <row r="51" spans="1:15" ht="15" customHeight="1">
      <c r="A51" s="8">
        <f t="shared" si="0"/>
        <v>48</v>
      </c>
      <c r="B51" s="37" t="s">
        <v>101</v>
      </c>
      <c r="C51" s="121">
        <v>4085257.7449699999</v>
      </c>
      <c r="D51" s="108">
        <v>4361069.2658599997</v>
      </c>
      <c r="E51" s="108">
        <v>4421137.5493100006</v>
      </c>
      <c r="F51" s="121">
        <v>4431930.9700699998</v>
      </c>
      <c r="G51" s="110">
        <v>4488345.4412199995</v>
      </c>
      <c r="H51" s="107">
        <v>4383940.4430400003</v>
      </c>
      <c r="I51" s="132">
        <v>4234450</v>
      </c>
      <c r="J51" s="132">
        <v>3929255.1475399998</v>
      </c>
      <c r="K51" s="110"/>
      <c r="L51" s="107"/>
      <c r="M51" s="107"/>
      <c r="N51" s="108"/>
      <c r="O51" s="81" t="s">
        <v>74</v>
      </c>
    </row>
    <row r="52" spans="1:15" ht="15" customHeight="1">
      <c r="A52" s="8">
        <f t="shared" si="0"/>
        <v>49</v>
      </c>
      <c r="B52" s="37" t="s">
        <v>138</v>
      </c>
      <c r="C52" s="121">
        <v>14770984.657779999</v>
      </c>
      <c r="D52" s="108">
        <v>14753914.969589999</v>
      </c>
      <c r="E52" s="108">
        <v>14606970.99351</v>
      </c>
      <c r="F52" s="121">
        <v>14811424.108089998</v>
      </c>
      <c r="G52" s="110">
        <v>14460376.476400001</v>
      </c>
      <c r="H52" s="107">
        <v>15004171.717250001</v>
      </c>
      <c r="I52" s="132">
        <v>15275540</v>
      </c>
      <c r="J52" s="132">
        <v>15481990.93244</v>
      </c>
      <c r="K52" s="110"/>
      <c r="L52" s="107"/>
      <c r="M52" s="107"/>
      <c r="N52" s="108"/>
      <c r="O52" s="81" t="s">
        <v>403</v>
      </c>
    </row>
    <row r="53" spans="1:15" ht="15" customHeight="1">
      <c r="A53" s="8">
        <f t="shared" si="0"/>
        <v>50</v>
      </c>
      <c r="B53" s="37" t="s">
        <v>380</v>
      </c>
      <c r="C53" s="121">
        <v>250772.75845999998</v>
      </c>
      <c r="D53" s="108">
        <v>250814.16845999999</v>
      </c>
      <c r="E53" s="108">
        <v>219166.32849000001</v>
      </c>
      <c r="F53" s="121">
        <v>220169.80836999998</v>
      </c>
      <c r="G53" s="110">
        <v>218015.00023999999</v>
      </c>
      <c r="H53" s="107">
        <v>213649.04676999999</v>
      </c>
      <c r="I53" s="132">
        <v>214240</v>
      </c>
      <c r="J53" s="132">
        <v>210456.53013</v>
      </c>
      <c r="K53" s="110"/>
      <c r="L53" s="107"/>
      <c r="M53" s="107"/>
      <c r="N53" s="108"/>
      <c r="O53" s="79" t="s">
        <v>401</v>
      </c>
    </row>
    <row r="54" spans="1:15" ht="15" customHeight="1">
      <c r="A54" s="62">
        <f t="shared" si="0"/>
        <v>51</v>
      </c>
      <c r="B54" s="61" t="s">
        <v>24</v>
      </c>
      <c r="C54" s="122">
        <v>22120859.307250004</v>
      </c>
      <c r="D54" s="111">
        <v>22643078.46398</v>
      </c>
      <c r="E54" s="111">
        <v>22480533.633850001</v>
      </c>
      <c r="F54" s="122">
        <v>22696434.664650001</v>
      </c>
      <c r="G54" s="114">
        <v>22547066.895610001</v>
      </c>
      <c r="H54" s="113">
        <v>22607607.374100003</v>
      </c>
      <c r="I54" s="133">
        <v>22800180</v>
      </c>
      <c r="J54" s="133">
        <v>22696416.062619999</v>
      </c>
      <c r="K54" s="114"/>
      <c r="L54" s="113"/>
      <c r="M54" s="113"/>
      <c r="N54" s="111"/>
      <c r="O54" s="80" t="s">
        <v>98</v>
      </c>
    </row>
    <row r="55" spans="1:15" ht="15" customHeight="1">
      <c r="A55" s="62">
        <f t="shared" si="0"/>
        <v>52</v>
      </c>
      <c r="B55" s="61" t="s">
        <v>77</v>
      </c>
      <c r="C55" s="122">
        <v>26112102.289660003</v>
      </c>
      <c r="D55" s="111">
        <v>26892041.002760004</v>
      </c>
      <c r="E55" s="111">
        <v>26684661.003209997</v>
      </c>
      <c r="F55" s="122">
        <v>26913517.974669993</v>
      </c>
      <c r="G55" s="114">
        <v>26559181.39446</v>
      </c>
      <c r="H55" s="113">
        <v>26194849.138599999</v>
      </c>
      <c r="I55" s="133">
        <v>26266890</v>
      </c>
      <c r="J55" s="133">
        <v>27165713.366420001</v>
      </c>
      <c r="K55" s="114"/>
      <c r="L55" s="113"/>
      <c r="M55" s="113"/>
      <c r="N55" s="111"/>
      <c r="O55" s="80" t="s">
        <v>99</v>
      </c>
    </row>
    <row r="56" spans="1:15" ht="15" customHeight="1">
      <c r="A56" s="8">
        <f t="shared" si="0"/>
        <v>53</v>
      </c>
      <c r="B56" s="37" t="s">
        <v>22</v>
      </c>
      <c r="C56" s="121">
        <v>1477470.21737</v>
      </c>
      <c r="D56" s="108">
        <v>1466751.4735900001</v>
      </c>
      <c r="E56" s="108">
        <v>1466751.4735900001</v>
      </c>
      <c r="F56" s="121">
        <v>1466751.4735900001</v>
      </c>
      <c r="G56" s="110">
        <v>1465059.7105</v>
      </c>
      <c r="H56" s="107">
        <v>1465059.7105</v>
      </c>
      <c r="I56" s="132">
        <v>1465060</v>
      </c>
      <c r="J56" s="132">
        <v>1465059.7105</v>
      </c>
      <c r="K56" s="110"/>
      <c r="L56" s="107"/>
      <c r="M56" s="107"/>
      <c r="N56" s="108"/>
      <c r="O56" s="81" t="s">
        <v>78</v>
      </c>
    </row>
    <row r="57" spans="1:15" ht="15" customHeight="1">
      <c r="A57" s="8">
        <f t="shared" si="0"/>
        <v>54</v>
      </c>
      <c r="B57" s="37" t="s">
        <v>103</v>
      </c>
      <c r="C57" s="121">
        <v>2951634.0362</v>
      </c>
      <c r="D57" s="108">
        <v>2951634.0362</v>
      </c>
      <c r="E57" s="108">
        <v>2951634.0362</v>
      </c>
      <c r="F57" s="121">
        <v>2951634.0362</v>
      </c>
      <c r="G57" s="125">
        <v>2951634.0362</v>
      </c>
      <c r="H57" s="107">
        <v>2951634.0362</v>
      </c>
      <c r="I57" s="132">
        <v>2951630</v>
      </c>
      <c r="J57" s="132">
        <v>2951634.0362</v>
      </c>
      <c r="K57" s="110"/>
      <c r="L57" s="107"/>
      <c r="M57" s="107"/>
      <c r="N57" s="108"/>
      <c r="O57" s="81" t="s">
        <v>111</v>
      </c>
    </row>
    <row r="58" spans="1:15" ht="15" customHeight="1">
      <c r="A58" s="8">
        <f t="shared" si="0"/>
        <v>55</v>
      </c>
      <c r="B58" s="37" t="s">
        <v>104</v>
      </c>
      <c r="C58" s="121">
        <v>451578.53088000003</v>
      </c>
      <c r="D58" s="108">
        <v>451578.53088000003</v>
      </c>
      <c r="E58" s="108">
        <v>451578.53088000003</v>
      </c>
      <c r="F58" s="121">
        <v>451578.53088000003</v>
      </c>
      <c r="G58" s="110">
        <v>451578.53088000003</v>
      </c>
      <c r="H58" s="107">
        <v>452578.53088000003</v>
      </c>
      <c r="I58" s="132">
        <v>451580</v>
      </c>
      <c r="J58" s="132">
        <v>451578.53088000003</v>
      </c>
      <c r="K58" s="110"/>
      <c r="L58" s="107"/>
      <c r="M58" s="107"/>
      <c r="N58" s="108"/>
      <c r="O58" s="81" t="s">
        <v>113</v>
      </c>
    </row>
    <row r="59" spans="1:15" ht="15" customHeight="1">
      <c r="A59" s="8">
        <f t="shared" si="0"/>
        <v>56</v>
      </c>
      <c r="B59" s="37" t="s">
        <v>140</v>
      </c>
      <c r="C59" s="121">
        <v>3839129.7387200003</v>
      </c>
      <c r="D59" s="108">
        <v>3885185.4326800001</v>
      </c>
      <c r="E59" s="108">
        <v>4016030.0408600001</v>
      </c>
      <c r="F59" s="121">
        <v>4099361.9578800006</v>
      </c>
      <c r="G59" s="110">
        <v>4127334.0290600001</v>
      </c>
      <c r="H59" s="107">
        <v>4292771.0820699995</v>
      </c>
      <c r="I59" s="132">
        <v>4560410</v>
      </c>
      <c r="J59" s="132">
        <v>4803817.33696</v>
      </c>
      <c r="K59" s="110"/>
      <c r="L59" s="107"/>
      <c r="M59" s="107"/>
      <c r="N59" s="108"/>
      <c r="O59" s="81" t="s">
        <v>108</v>
      </c>
    </row>
    <row r="60" spans="1:15" ht="15" customHeight="1">
      <c r="A60" s="8">
        <f t="shared" si="0"/>
        <v>57</v>
      </c>
      <c r="B60" s="37" t="s">
        <v>141</v>
      </c>
      <c r="C60" s="121">
        <v>-389734.83551</v>
      </c>
      <c r="D60" s="108">
        <v>-390681.84391</v>
      </c>
      <c r="E60" s="108">
        <v>-334617.45962000004</v>
      </c>
      <c r="F60" s="121">
        <v>-263192.10736999998</v>
      </c>
      <c r="G60" s="110">
        <v>-187899.8671399999</v>
      </c>
      <c r="H60" s="107">
        <v>-152805.11653999996</v>
      </c>
      <c r="I60" s="130">
        <v>-176640</v>
      </c>
      <c r="J60" s="130">
        <v>-242271.84809000007</v>
      </c>
      <c r="K60" s="110"/>
      <c r="L60" s="107"/>
      <c r="M60" s="107"/>
      <c r="N60" s="108"/>
      <c r="O60" s="81" t="s">
        <v>112</v>
      </c>
    </row>
    <row r="61" spans="1:15" ht="15" customHeight="1">
      <c r="A61" s="62">
        <f t="shared" si="0"/>
        <v>58</v>
      </c>
      <c r="B61" s="61" t="s">
        <v>142</v>
      </c>
      <c r="C61" s="122">
        <v>6852607.4703000002</v>
      </c>
      <c r="D61" s="111">
        <v>6897716.1558700008</v>
      </c>
      <c r="E61" s="111">
        <v>7084625.1483399998</v>
      </c>
      <c r="F61" s="122">
        <v>7239382.4176100008</v>
      </c>
      <c r="G61" s="114">
        <v>7342646.729009999</v>
      </c>
      <c r="H61" s="114">
        <v>7544178.5326200007</v>
      </c>
      <c r="I61" s="131">
        <v>7786980</v>
      </c>
      <c r="J61" s="131">
        <v>7964758.0559700001</v>
      </c>
      <c r="K61" s="113"/>
      <c r="L61" s="113"/>
      <c r="M61" s="111"/>
      <c r="N61" s="80" t="s">
        <v>106</v>
      </c>
    </row>
    <row r="62" spans="1:15" ht="15" customHeight="1">
      <c r="A62" s="62">
        <f t="shared" si="0"/>
        <v>59</v>
      </c>
      <c r="B62" s="61" t="s">
        <v>149</v>
      </c>
      <c r="C62" s="122">
        <v>34442179.977389999</v>
      </c>
      <c r="D62" s="111">
        <v>35256508.632250004</v>
      </c>
      <c r="E62" s="111">
        <v>35236037.62517</v>
      </c>
      <c r="F62" s="122">
        <v>35619651.865900002</v>
      </c>
      <c r="G62" s="114">
        <v>35366887.834030002</v>
      </c>
      <c r="H62" s="114">
        <v>35204087.381750003</v>
      </c>
      <c r="I62" s="131">
        <v>35518930</v>
      </c>
      <c r="J62" s="131">
        <v>36595531.132930003</v>
      </c>
      <c r="K62" s="113"/>
      <c r="L62" s="113"/>
      <c r="M62" s="111"/>
      <c r="N62" s="80" t="s">
        <v>110</v>
      </c>
    </row>
    <row r="63" spans="1:15">
      <c r="H63" s="35"/>
    </row>
    <row r="64" spans="1:15" ht="15.5">
      <c r="B64" s="89" t="s">
        <v>440</v>
      </c>
    </row>
    <row r="65" spans="2:2" ht="15.5">
      <c r="B65" s="89"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G5" activePane="bottomRight" state="frozen"/>
      <selection pane="topRight"/>
      <selection pane="bottomLeft"/>
      <selection pane="bottomRight"/>
    </sheetView>
  </sheetViews>
  <sheetFormatPr defaultRowHeight="14.5"/>
  <cols>
    <col min="1" max="1" width="3.81640625" bestFit="1" customWidth="1"/>
    <col min="2" max="2" width="72.1796875" bestFit="1" customWidth="1"/>
    <col min="3" max="3" width="17.81640625" customWidth="1"/>
    <col min="4" max="4" width="20.1796875" customWidth="1"/>
    <col min="5" max="5" width="20.54296875" customWidth="1"/>
    <col min="6" max="7" width="17.81640625" customWidth="1"/>
    <col min="8" max="8" width="20.54296875" customWidth="1"/>
    <col min="9" max="9" width="20.1796875" customWidth="1"/>
    <col min="10" max="14" width="18.81640625" customWidth="1"/>
    <col min="15" max="15" width="57.54296875" bestFit="1" customWidth="1"/>
  </cols>
  <sheetData>
    <row r="1" spans="1:15">
      <c r="O1" s="82" t="s">
        <v>404</v>
      </c>
    </row>
    <row r="2" spans="1:15" ht="22.5" thickBot="1">
      <c r="A2" s="139" t="s">
        <v>114</v>
      </c>
      <c r="B2" s="140"/>
      <c r="C2" s="140"/>
      <c r="D2" s="140"/>
      <c r="E2" s="140"/>
      <c r="F2" s="140"/>
      <c r="G2" s="140"/>
      <c r="H2" s="140"/>
      <c r="I2" s="140"/>
      <c r="J2" s="140"/>
      <c r="K2" s="140"/>
      <c r="L2" s="140"/>
      <c r="M2" s="140"/>
      <c r="N2" s="140"/>
      <c r="O2" s="140"/>
    </row>
    <row r="3" spans="1:15" ht="22.5" thickBot="1">
      <c r="A3" s="145" t="s">
        <v>0</v>
      </c>
      <c r="B3" s="146"/>
      <c r="C3" s="146"/>
      <c r="D3" s="146"/>
      <c r="E3" s="146"/>
      <c r="F3" s="146"/>
      <c r="G3" s="146"/>
      <c r="H3" s="146"/>
      <c r="I3" s="146"/>
      <c r="J3" s="146"/>
      <c r="K3" s="146"/>
      <c r="L3" s="146"/>
      <c r="M3" s="146"/>
      <c r="N3" s="146"/>
      <c r="O3" s="146"/>
    </row>
    <row r="4" spans="1:15" s="52" customFormat="1" ht="31.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08">
        <v>90128566.411252424</v>
      </c>
      <c r="D5" s="108">
        <v>80653311.307442144</v>
      </c>
      <c r="E5" s="108">
        <v>75841193.641166002</v>
      </c>
      <c r="F5" s="108">
        <v>82430528.992020234</v>
      </c>
      <c r="G5" s="107">
        <v>90163258.440773472</v>
      </c>
      <c r="H5" s="107">
        <v>89363692.90235275</v>
      </c>
      <c r="I5" s="107">
        <v>77021578</v>
      </c>
      <c r="J5" s="107">
        <v>84920595.566313714</v>
      </c>
      <c r="K5" s="107"/>
      <c r="L5" s="107"/>
      <c r="M5" s="107"/>
      <c r="N5" s="108"/>
      <c r="O5" s="78" t="s">
        <v>160</v>
      </c>
    </row>
    <row r="6" spans="1:15">
      <c r="A6" s="26">
        <v>2</v>
      </c>
      <c r="B6" s="6" t="s">
        <v>146</v>
      </c>
      <c r="C6" s="108">
        <v>65783559.678449996</v>
      </c>
      <c r="D6" s="108">
        <v>66471461.461162023</v>
      </c>
      <c r="E6" s="108">
        <v>67423859.887473002</v>
      </c>
      <c r="F6" s="108">
        <v>68879465.889554009</v>
      </c>
      <c r="G6" s="107">
        <v>64398386.694495</v>
      </c>
      <c r="H6" s="107">
        <v>64767891.224728003</v>
      </c>
      <c r="I6" s="107">
        <v>65980364.000000015</v>
      </c>
      <c r="J6" s="107">
        <v>65344606.357750006</v>
      </c>
      <c r="K6" s="107"/>
      <c r="L6" s="107"/>
      <c r="M6" s="107"/>
      <c r="N6" s="108"/>
      <c r="O6" s="78" t="s">
        <v>27</v>
      </c>
    </row>
    <row r="7" spans="1:15">
      <c r="A7" s="26">
        <v>3</v>
      </c>
      <c r="B7" s="6" t="s">
        <v>151</v>
      </c>
      <c r="C7" s="108">
        <v>33550703.130342271</v>
      </c>
      <c r="D7" s="108">
        <v>34143531.906404294</v>
      </c>
      <c r="E7" s="108">
        <v>33038252.580983207</v>
      </c>
      <c r="F7" s="108">
        <v>33026438.264968209</v>
      </c>
      <c r="G7" s="107">
        <v>33575502.974348597</v>
      </c>
      <c r="H7" s="107">
        <v>33677711.851740368</v>
      </c>
      <c r="I7" s="107">
        <v>36710470</v>
      </c>
      <c r="J7" s="107">
        <v>37040857.830663234</v>
      </c>
      <c r="K7" s="107"/>
      <c r="L7" s="107"/>
      <c r="M7" s="107"/>
      <c r="N7" s="108"/>
      <c r="O7" s="78" t="s">
        <v>405</v>
      </c>
    </row>
    <row r="8" spans="1:15">
      <c r="A8" s="26">
        <v>4</v>
      </c>
      <c r="B8" s="6" t="s">
        <v>152</v>
      </c>
      <c r="C8" s="108">
        <v>416888020.64619136</v>
      </c>
      <c r="D8" s="108">
        <v>431922189.24308544</v>
      </c>
      <c r="E8" s="108">
        <v>454386624.35932988</v>
      </c>
      <c r="F8" s="108">
        <v>456444472.16858965</v>
      </c>
      <c r="G8" s="107">
        <v>462465365.63012928</v>
      </c>
      <c r="H8" s="107">
        <v>469793353.71577299</v>
      </c>
      <c r="I8" s="107">
        <v>488285603.82148993</v>
      </c>
      <c r="J8" s="107">
        <v>490517210.16556561</v>
      </c>
      <c r="K8" s="107"/>
      <c r="L8" s="107"/>
      <c r="M8" s="107"/>
      <c r="N8" s="108"/>
      <c r="O8" s="78" t="s">
        <v>30</v>
      </c>
    </row>
    <row r="9" spans="1:15">
      <c r="A9" s="26">
        <v>5</v>
      </c>
      <c r="B9" s="6" t="s">
        <v>166</v>
      </c>
      <c r="C9" s="108">
        <v>0</v>
      </c>
      <c r="D9" s="108">
        <v>0</v>
      </c>
      <c r="E9" s="108">
        <v>0</v>
      </c>
      <c r="F9" s="108">
        <v>0</v>
      </c>
      <c r="G9" s="107">
        <v>0</v>
      </c>
      <c r="H9" s="107">
        <v>0</v>
      </c>
      <c r="I9" s="107">
        <v>0</v>
      </c>
      <c r="J9" s="107">
        <v>0</v>
      </c>
      <c r="K9" s="107"/>
      <c r="L9" s="107"/>
      <c r="M9" s="107"/>
      <c r="N9" s="108"/>
      <c r="O9" s="78" t="s">
        <v>33</v>
      </c>
    </row>
    <row r="10" spans="1:15">
      <c r="A10" s="26">
        <v>6</v>
      </c>
      <c r="B10" s="6" t="s">
        <v>154</v>
      </c>
      <c r="C10" s="108">
        <v>0</v>
      </c>
      <c r="D10" s="108">
        <v>0</v>
      </c>
      <c r="E10" s="108">
        <v>0</v>
      </c>
      <c r="F10" s="108">
        <v>0</v>
      </c>
      <c r="G10" s="107">
        <v>0</v>
      </c>
      <c r="H10" s="107">
        <v>0</v>
      </c>
      <c r="I10" s="107">
        <v>0</v>
      </c>
      <c r="J10" s="107">
        <v>0</v>
      </c>
      <c r="K10" s="107"/>
      <c r="L10" s="107"/>
      <c r="M10" s="107"/>
      <c r="N10" s="108"/>
      <c r="O10" s="78" t="s">
        <v>35</v>
      </c>
    </row>
    <row r="11" spans="1:15">
      <c r="A11" s="26">
        <v>7</v>
      </c>
      <c r="B11" s="6" t="s">
        <v>36</v>
      </c>
      <c r="C11" s="108">
        <v>0</v>
      </c>
      <c r="D11" s="108">
        <v>0</v>
      </c>
      <c r="E11" s="108">
        <v>0</v>
      </c>
      <c r="F11" s="108">
        <v>0</v>
      </c>
      <c r="G11" s="107">
        <v>0</v>
      </c>
      <c r="H11" s="107">
        <v>0</v>
      </c>
      <c r="I11" s="107">
        <v>0</v>
      </c>
      <c r="J11" s="107">
        <v>0</v>
      </c>
      <c r="K11" s="107"/>
      <c r="L11" s="107"/>
      <c r="M11" s="107"/>
      <c r="N11" s="108"/>
      <c r="O11" s="78" t="s">
        <v>37</v>
      </c>
    </row>
    <row r="12" spans="1:15">
      <c r="A12" s="26">
        <v>8</v>
      </c>
      <c r="B12" s="6" t="s">
        <v>38</v>
      </c>
      <c r="C12" s="108">
        <v>39404814.079152934</v>
      </c>
      <c r="D12" s="108">
        <v>40464748.537170514</v>
      </c>
      <c r="E12" s="108">
        <v>42404123.917460993</v>
      </c>
      <c r="F12" s="108">
        <v>43436447.463318236</v>
      </c>
      <c r="G12" s="107">
        <v>42832813.115260839</v>
      </c>
      <c r="H12" s="107">
        <v>43027483.022665761</v>
      </c>
      <c r="I12" s="107">
        <v>42684176</v>
      </c>
      <c r="J12" s="107">
        <v>42617541.516363718</v>
      </c>
      <c r="K12" s="107"/>
      <c r="L12" s="107"/>
      <c r="M12" s="107"/>
      <c r="N12" s="108"/>
      <c r="O12" s="78" t="s">
        <v>39</v>
      </c>
    </row>
    <row r="13" spans="1:15">
      <c r="A13" s="26">
        <v>9</v>
      </c>
      <c r="B13" s="6" t="s">
        <v>155</v>
      </c>
      <c r="C13" s="108">
        <v>128755.84832300001</v>
      </c>
      <c r="D13" s="108">
        <v>128479.53406299998</v>
      </c>
      <c r="E13" s="108">
        <v>115592.70536699999</v>
      </c>
      <c r="F13" s="108">
        <v>109567.85633900001</v>
      </c>
      <c r="G13" s="107">
        <v>109646.965824</v>
      </c>
      <c r="H13" s="107">
        <v>98757.980974000006</v>
      </c>
      <c r="I13" s="107">
        <v>93500</v>
      </c>
      <c r="J13" s="107">
        <v>93321.305559</v>
      </c>
      <c r="K13" s="107"/>
      <c r="L13" s="107"/>
      <c r="M13" s="107"/>
      <c r="N13" s="108"/>
      <c r="O13" s="78" t="s">
        <v>161</v>
      </c>
    </row>
    <row r="14" spans="1:15">
      <c r="A14" s="26">
        <v>10</v>
      </c>
      <c r="B14" s="6" t="s">
        <v>156</v>
      </c>
      <c r="C14" s="108">
        <v>0</v>
      </c>
      <c r="D14" s="108">
        <v>0</v>
      </c>
      <c r="E14" s="108">
        <v>0</v>
      </c>
      <c r="F14" s="108">
        <v>0</v>
      </c>
      <c r="G14" s="107">
        <v>0</v>
      </c>
      <c r="H14" s="107">
        <v>0</v>
      </c>
      <c r="I14" s="107">
        <v>0</v>
      </c>
      <c r="J14" s="107">
        <v>0</v>
      </c>
      <c r="K14" s="107"/>
      <c r="L14" s="107"/>
      <c r="M14" s="107"/>
      <c r="N14" s="108"/>
      <c r="O14" s="78" t="s">
        <v>42</v>
      </c>
    </row>
    <row r="15" spans="1:15">
      <c r="A15" s="26">
        <v>11</v>
      </c>
      <c r="B15" s="6" t="s">
        <v>118</v>
      </c>
      <c r="C15" s="108">
        <v>350320</v>
      </c>
      <c r="D15" s="108">
        <v>350320</v>
      </c>
      <c r="E15" s="108">
        <v>350320</v>
      </c>
      <c r="F15" s="108">
        <v>350320</v>
      </c>
      <c r="G15" s="107">
        <v>350320</v>
      </c>
      <c r="H15" s="107">
        <v>350320</v>
      </c>
      <c r="I15" s="107">
        <v>523440.00000000006</v>
      </c>
      <c r="J15" s="107">
        <v>523437.19839799998</v>
      </c>
      <c r="K15" s="107"/>
      <c r="L15" s="107"/>
      <c r="M15" s="107"/>
      <c r="N15" s="108"/>
      <c r="O15" s="78" t="s">
        <v>44</v>
      </c>
    </row>
    <row r="16" spans="1:15">
      <c r="A16" s="26">
        <v>12</v>
      </c>
      <c r="B16" s="6" t="s">
        <v>157</v>
      </c>
      <c r="C16" s="108">
        <v>2039380.20213548</v>
      </c>
      <c r="D16" s="108">
        <v>2039357.56670548</v>
      </c>
      <c r="E16" s="108">
        <v>2039380.1796649997</v>
      </c>
      <c r="F16" s="108">
        <v>2039679.9847148799</v>
      </c>
      <c r="G16" s="107">
        <v>2039622.1869712998</v>
      </c>
      <c r="H16" s="107">
        <v>2039563.3816622999</v>
      </c>
      <c r="I16" s="107">
        <v>2039833.78278</v>
      </c>
      <c r="J16" s="107">
        <v>2046640.5296876398</v>
      </c>
      <c r="K16" s="107"/>
      <c r="L16" s="107"/>
      <c r="M16" s="107"/>
      <c r="N16" s="108"/>
      <c r="O16" s="78" t="s">
        <v>45</v>
      </c>
    </row>
    <row r="17" spans="1:15">
      <c r="A17" s="26">
        <v>13</v>
      </c>
      <c r="B17" s="6" t="s">
        <v>158</v>
      </c>
      <c r="C17" s="108">
        <v>0</v>
      </c>
      <c r="D17" s="108">
        <v>0</v>
      </c>
      <c r="E17" s="108">
        <v>0</v>
      </c>
      <c r="F17" s="108">
        <v>0</v>
      </c>
      <c r="G17" s="107">
        <v>0</v>
      </c>
      <c r="H17" s="107">
        <v>0</v>
      </c>
      <c r="I17" s="107">
        <v>0</v>
      </c>
      <c r="J17" s="107">
        <v>0</v>
      </c>
      <c r="K17" s="107"/>
      <c r="L17" s="107"/>
      <c r="M17" s="107"/>
      <c r="N17" s="108"/>
      <c r="O17" s="78" t="s">
        <v>46</v>
      </c>
    </row>
    <row r="18" spans="1:15">
      <c r="A18" s="26">
        <v>14</v>
      </c>
      <c r="B18" s="6" t="s">
        <v>119</v>
      </c>
      <c r="C18" s="108">
        <v>0</v>
      </c>
      <c r="D18" s="108">
        <v>0</v>
      </c>
      <c r="E18" s="108">
        <v>0</v>
      </c>
      <c r="F18" s="108">
        <v>0</v>
      </c>
      <c r="G18" s="107">
        <v>0</v>
      </c>
      <c r="H18" s="107">
        <v>0</v>
      </c>
      <c r="I18" s="107">
        <v>0</v>
      </c>
      <c r="J18" s="107">
        <v>0</v>
      </c>
      <c r="K18" s="107"/>
      <c r="L18" s="107"/>
      <c r="M18" s="107"/>
      <c r="N18" s="108"/>
      <c r="O18" s="78" t="s">
        <v>48</v>
      </c>
    </row>
    <row r="19" spans="1:15">
      <c r="A19" s="26">
        <v>15</v>
      </c>
      <c r="B19" s="6" t="s">
        <v>159</v>
      </c>
      <c r="C19" s="108">
        <v>0</v>
      </c>
      <c r="D19" s="108">
        <v>0</v>
      </c>
      <c r="E19" s="108">
        <v>0</v>
      </c>
      <c r="F19" s="108">
        <v>0</v>
      </c>
      <c r="G19" s="107">
        <v>0</v>
      </c>
      <c r="H19" s="107">
        <v>0</v>
      </c>
      <c r="I19" s="107">
        <v>0</v>
      </c>
      <c r="J19" s="107">
        <v>0</v>
      </c>
      <c r="K19" s="107"/>
      <c r="L19" s="107"/>
      <c r="M19" s="107"/>
      <c r="N19" s="108"/>
      <c r="O19" s="78" t="s">
        <v>50</v>
      </c>
    </row>
    <row r="20" spans="1:15">
      <c r="A20" s="26">
        <v>16</v>
      </c>
      <c r="B20" s="6" t="s">
        <v>446</v>
      </c>
      <c r="C20" s="108">
        <v>0</v>
      </c>
      <c r="D20" s="108">
        <v>0</v>
      </c>
      <c r="E20" s="108">
        <v>0</v>
      </c>
      <c r="F20" s="108">
        <v>0</v>
      </c>
      <c r="G20" s="107">
        <v>0</v>
      </c>
      <c r="H20" s="107">
        <v>0</v>
      </c>
      <c r="I20" s="107">
        <v>0</v>
      </c>
      <c r="J20" s="107">
        <v>0</v>
      </c>
      <c r="K20" s="107"/>
      <c r="L20" s="107"/>
      <c r="M20" s="107"/>
      <c r="N20" s="108"/>
      <c r="O20" s="78" t="s">
        <v>52</v>
      </c>
    </row>
    <row r="21" spans="1:15" s="10" customFormat="1">
      <c r="A21" s="26">
        <v>17</v>
      </c>
      <c r="B21" s="6" t="s">
        <v>121</v>
      </c>
      <c r="C21" s="111">
        <v>0</v>
      </c>
      <c r="D21" s="111">
        <v>0</v>
      </c>
      <c r="E21" s="111">
        <v>0</v>
      </c>
      <c r="F21" s="111">
        <v>0</v>
      </c>
      <c r="G21" s="113">
        <v>0</v>
      </c>
      <c r="H21" s="107">
        <v>0</v>
      </c>
      <c r="I21" s="107">
        <v>0</v>
      </c>
      <c r="J21" s="107">
        <v>0</v>
      </c>
      <c r="K21" s="113"/>
      <c r="L21" s="107"/>
      <c r="M21" s="107"/>
      <c r="N21" s="111"/>
      <c r="O21" s="77" t="s">
        <v>54</v>
      </c>
    </row>
    <row r="22" spans="1:15" s="10" customFormat="1">
      <c r="A22" s="27">
        <v>17</v>
      </c>
      <c r="B22" s="63" t="s">
        <v>192</v>
      </c>
      <c r="C22" s="111">
        <v>648274119.99584746</v>
      </c>
      <c r="D22" s="111">
        <v>656173399.5560329</v>
      </c>
      <c r="E22" s="111">
        <v>675599347.27144504</v>
      </c>
      <c r="F22" s="111">
        <v>686716920.61950421</v>
      </c>
      <c r="G22" s="113">
        <v>695934916.00780237</v>
      </c>
      <c r="H22" s="113">
        <v>703118774.07989633</v>
      </c>
      <c r="I22" s="113">
        <v>713338965.60426986</v>
      </c>
      <c r="J22" s="113">
        <v>723104210.47030091</v>
      </c>
      <c r="K22" s="113"/>
      <c r="L22" s="113"/>
      <c r="M22" s="113"/>
      <c r="N22" s="111"/>
      <c r="O22" s="77" t="s">
        <v>88</v>
      </c>
    </row>
    <row r="23" spans="1:15" s="10" customFormat="1">
      <c r="A23" s="27">
        <v>18</v>
      </c>
      <c r="B23" s="63" t="s">
        <v>327</v>
      </c>
      <c r="C23" s="111">
        <v>118854774.42780128</v>
      </c>
      <c r="D23" s="111">
        <v>119162715.11048128</v>
      </c>
      <c r="E23" s="111">
        <v>106092180.70058987</v>
      </c>
      <c r="F23" s="111">
        <v>107850764.28677444</v>
      </c>
      <c r="G23" s="113">
        <v>105142330.76532456</v>
      </c>
      <c r="H23" s="113">
        <v>109590298.17502275</v>
      </c>
      <c r="I23" s="113">
        <v>105395120.54976</v>
      </c>
      <c r="J23" s="113">
        <v>99816187.056510106</v>
      </c>
      <c r="K23" s="113"/>
      <c r="L23" s="113"/>
      <c r="M23" s="113"/>
      <c r="N23" s="111"/>
      <c r="O23" s="77" t="s">
        <v>89</v>
      </c>
    </row>
    <row r="24" spans="1:15" s="10" customFormat="1">
      <c r="A24" s="27">
        <v>19</v>
      </c>
      <c r="B24" s="63" t="s">
        <v>21</v>
      </c>
      <c r="C24" s="111">
        <v>767128894.42364872</v>
      </c>
      <c r="D24" s="111">
        <v>775336114.66651416</v>
      </c>
      <c r="E24" s="111">
        <v>781691527.97203505</v>
      </c>
      <c r="F24" s="111">
        <v>794567684.90627861</v>
      </c>
      <c r="G24" s="113">
        <v>801077246.77312684</v>
      </c>
      <c r="H24" s="113">
        <v>812709072.25491893</v>
      </c>
      <c r="I24" s="113">
        <v>818734086.15403008</v>
      </c>
      <c r="J24" s="113">
        <v>822920397.526811</v>
      </c>
      <c r="K24" s="113"/>
      <c r="L24" s="113"/>
      <c r="M24" s="113"/>
      <c r="N24" s="111"/>
      <c r="O24" s="77" t="s">
        <v>162</v>
      </c>
    </row>
    <row r="25" spans="1:15" s="10" customFormat="1">
      <c r="A25" s="27">
        <v>20</v>
      </c>
      <c r="B25" s="63" t="s">
        <v>194</v>
      </c>
      <c r="C25" s="111">
        <v>58587129.826198392</v>
      </c>
      <c r="D25" s="111">
        <v>58880381.399197437</v>
      </c>
      <c r="E25" s="111">
        <v>59705526.71452909</v>
      </c>
      <c r="F25" s="111">
        <v>59270156.615056641</v>
      </c>
      <c r="G25" s="113">
        <v>58993946.302063197</v>
      </c>
      <c r="H25" s="113">
        <v>60368199.582217433</v>
      </c>
      <c r="I25" s="113">
        <v>59060063.647719994</v>
      </c>
      <c r="J25" s="113">
        <v>55525486.509015031</v>
      </c>
      <c r="K25" s="113"/>
      <c r="L25" s="113"/>
      <c r="M25" s="113"/>
      <c r="N25" s="111"/>
      <c r="O25" s="77" t="s">
        <v>163</v>
      </c>
    </row>
    <row r="26" spans="1:15">
      <c r="A26" s="27">
        <v>21</v>
      </c>
      <c r="B26" s="63" t="s">
        <v>447</v>
      </c>
      <c r="C26" s="113">
        <v>708541764.59744024</v>
      </c>
      <c r="D26" s="113">
        <v>716455733.26729751</v>
      </c>
      <c r="E26" s="113">
        <v>721986001.95983934</v>
      </c>
      <c r="F26" s="111">
        <v>735297523.94856918</v>
      </c>
      <c r="G26" s="113">
        <v>742083300.47105503</v>
      </c>
      <c r="H26" s="113">
        <v>752340872.67270279</v>
      </c>
      <c r="I26" s="113">
        <v>759674022.50629985</v>
      </c>
      <c r="J26" s="113">
        <v>767394911.01779604</v>
      </c>
      <c r="K26" s="113"/>
      <c r="L26" s="113"/>
      <c r="M26" s="113"/>
      <c r="N26" s="113"/>
      <c r="O26" s="77" t="s">
        <v>448</v>
      </c>
    </row>
    <row r="27" spans="1:15">
      <c r="I27" s="113"/>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Oksidea Riveta</cp:lastModifiedBy>
  <cp:lastPrinted>2017-02-17T04:51:43Z</cp:lastPrinted>
  <dcterms:created xsi:type="dcterms:W3CDTF">2016-02-23T06:03:52Z</dcterms:created>
  <dcterms:modified xsi:type="dcterms:W3CDTF">2023-09-29T03:03:58Z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